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Mirjam\les bart verpleegsters\unief\2023-2024\Ondernemerschap\boekje financiële planning\resultaat na testing\herwerking 6 februari 2025\"/>
    </mc:Choice>
  </mc:AlternateContent>
  <xr:revisionPtr revIDLastSave="0" documentId="13_ncr:1_{51639BB7-2498-4054-A48D-7683814BFFE9}" xr6:coauthVersionLast="47" xr6:coauthVersionMax="47" xr10:uidLastSave="{00000000-0000-0000-0000-000000000000}"/>
  <bookViews>
    <workbookView xWindow="-120" yWindow="-16320" windowWidth="29040" windowHeight="15720" tabRatio="673" activeTab="3" xr2:uid="{00000000-000D-0000-FFFF-FFFF00000000}"/>
  </bookViews>
  <sheets>
    <sheet name="I-Assumpties" sheetId="1" r:id="rId1"/>
    <sheet name="I-Andere" sheetId="32" r:id="rId2"/>
    <sheet name="I-Invest" sheetId="2" r:id="rId3"/>
    <sheet name="I-NBKB&amp;BTW" sheetId="17" r:id="rId4"/>
    <sheet name="I-Finan" sheetId="4" r:id="rId5"/>
    <sheet name="O-Result" sheetId="14" r:id="rId6"/>
    <sheet name="O-ResultG" sheetId="34" r:id="rId7"/>
    <sheet name="O-ResultcumG" sheetId="35" r:id="rId8"/>
    <sheet name="O-Kas" sheetId="16" r:id="rId9"/>
    <sheet name="O-KasG" sheetId="37" r:id="rId10"/>
    <sheet name="O-KascumG" sheetId="36" r:id="rId11"/>
    <sheet name="O-Balans" sheetId="15" r:id="rId12"/>
    <sheet name="O-SVjaar" sheetId="18" r:id="rId13"/>
    <sheet name="O-SVjaarcompleet" sheetId="33" r:id="rId14"/>
  </sheets>
  <definedNames>
    <definedName name="Licences">#REF!</definedName>
    <definedName name="_xlnm.Print_Area" localSheetId="0">'I-Assumpties'!$A$1:$Z$84</definedName>
    <definedName name="_xlnm.Print_Area" localSheetId="4">'I-Finan'!$A$1:$AC$38</definedName>
    <definedName name="_xlnm.Print_Area" localSheetId="2">'I-Invest'!$A$1:$Y$56</definedName>
    <definedName name="_xlnm.Print_Area" localSheetId="3">'I-NBKB&amp;BTW'!$A$1:$X$46</definedName>
    <definedName name="_xlnm.Print_Area" localSheetId="11">'O-Balans'!$A$1:$V$25</definedName>
    <definedName name="_xlnm.Print_Area" localSheetId="8">'O-Kas'!$A$1:$W$34</definedName>
    <definedName name="_xlnm.Print_Area" localSheetId="5">'O-Result'!$A$1:$V$28</definedName>
    <definedName name="_xlnm.Print_Area" localSheetId="12">'O-SVjaar'!$A$1:$F$76</definedName>
    <definedName name="_xlnm.Print_Titles" localSheetId="0">'I-Assumpties'!$A:$B,'I-Assumpties'!$1:$1</definedName>
    <definedName name="_xlnm.Print_Titles" localSheetId="2">'I-Invest'!$A:$C</definedName>
    <definedName name="_xlnm.Print_Titles" localSheetId="3">'I-NBKB&amp;BTW'!$A:$A</definedName>
    <definedName name="_xlnm.Print_Titles" localSheetId="11">'O-Balans'!$A:$A</definedName>
    <definedName name="_xlnm.Print_Titles" localSheetId="8">'O-Kas'!$A:$A</definedName>
    <definedName name="_xlnm.Print_Titles" localSheetId="5">'O-Result'!$A:$A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3" i="1" l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G73" i="1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C13" i="14"/>
  <c r="A97" i="33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X31" i="1"/>
  <c r="Y31" i="1"/>
  <c r="Z31" i="1"/>
  <c r="W31" i="1"/>
  <c r="T31" i="1"/>
  <c r="U31" i="1"/>
  <c r="V31" i="1"/>
  <c r="S31" i="1"/>
  <c r="P31" i="1"/>
  <c r="Q31" i="1"/>
  <c r="R31" i="1"/>
  <c r="O31" i="1"/>
  <c r="L31" i="1"/>
  <c r="M31" i="1"/>
  <c r="N31" i="1"/>
  <c r="K31" i="1"/>
  <c r="X23" i="1"/>
  <c r="Y23" i="1"/>
  <c r="Z23" i="1"/>
  <c r="W23" i="1"/>
  <c r="T23" i="1"/>
  <c r="U23" i="1"/>
  <c r="V23" i="1"/>
  <c r="S23" i="1"/>
  <c r="P23" i="1"/>
  <c r="Q23" i="1"/>
  <c r="R23" i="1"/>
  <c r="O23" i="1"/>
  <c r="L23" i="1"/>
  <c r="M23" i="1"/>
  <c r="N23" i="1"/>
  <c r="K23" i="1"/>
  <c r="X21" i="1"/>
  <c r="Y21" i="1"/>
  <c r="Z21" i="1"/>
  <c r="W21" i="1"/>
  <c r="T21" i="1"/>
  <c r="U21" i="1"/>
  <c r="V21" i="1"/>
  <c r="S21" i="1"/>
  <c r="P21" i="1"/>
  <c r="Q21" i="1"/>
  <c r="R21" i="1"/>
  <c r="O21" i="1"/>
  <c r="L21" i="1"/>
  <c r="M21" i="1"/>
  <c r="N21" i="1"/>
  <c r="K21" i="1"/>
  <c r="X14" i="1"/>
  <c r="Y14" i="1"/>
  <c r="Z14" i="1"/>
  <c r="W14" i="1"/>
  <c r="T14" i="1"/>
  <c r="U14" i="1"/>
  <c r="V14" i="1"/>
  <c r="S14" i="1"/>
  <c r="P14" i="1"/>
  <c r="Q14" i="1"/>
  <c r="R14" i="1"/>
  <c r="O14" i="1"/>
  <c r="L14" i="1"/>
  <c r="M14" i="1"/>
  <c r="N14" i="1"/>
  <c r="K14" i="1"/>
  <c r="X12" i="1"/>
  <c r="Y12" i="1"/>
  <c r="Z12" i="1"/>
  <c r="W12" i="1"/>
  <c r="T12" i="1"/>
  <c r="U12" i="1"/>
  <c r="V12" i="1"/>
  <c r="S12" i="1"/>
  <c r="P12" i="1"/>
  <c r="Q12" i="1"/>
  <c r="R12" i="1"/>
  <c r="O12" i="1"/>
  <c r="L12" i="1"/>
  <c r="M12" i="1"/>
  <c r="N12" i="1"/>
  <c r="K12" i="1"/>
  <c r="B99" i="33" l="1"/>
  <c r="C99" i="33"/>
  <c r="D99" i="33"/>
  <c r="E99" i="33"/>
  <c r="F99" i="33"/>
  <c r="A102" i="33"/>
  <c r="A104" i="33"/>
  <c r="A105" i="33"/>
  <c r="A84" i="33"/>
  <c r="A85" i="33"/>
  <c r="A86" i="33"/>
  <c r="A87" i="33"/>
  <c r="A88" i="33"/>
  <c r="A89" i="33"/>
  <c r="A90" i="33"/>
  <c r="A91" i="33"/>
  <c r="A93" i="33"/>
  <c r="A95" i="33"/>
  <c r="A96" i="33"/>
  <c r="A98" i="33"/>
  <c r="A99" i="33"/>
  <c r="A101" i="33"/>
  <c r="A83" i="33"/>
  <c r="C64" i="33"/>
  <c r="D64" i="33"/>
  <c r="E64" i="33"/>
  <c r="F64" i="33"/>
  <c r="B64" i="33"/>
  <c r="C59" i="33"/>
  <c r="D59" i="33"/>
  <c r="E59" i="33"/>
  <c r="F59" i="33"/>
  <c r="B59" i="33"/>
  <c r="C4" i="33"/>
  <c r="D4" i="33"/>
  <c r="E4" i="33"/>
  <c r="F4" i="33"/>
  <c r="C6" i="33"/>
  <c r="D6" i="33"/>
  <c r="E6" i="33"/>
  <c r="F6" i="33"/>
  <c r="C8" i="33"/>
  <c r="D8" i="33"/>
  <c r="E8" i="33"/>
  <c r="F8" i="33"/>
  <c r="C10" i="33"/>
  <c r="D10" i="33"/>
  <c r="E10" i="33"/>
  <c r="F10" i="33"/>
  <c r="B10" i="33"/>
  <c r="B8" i="33"/>
  <c r="B6" i="33"/>
  <c r="B4" i="33"/>
  <c r="C14" i="33"/>
  <c r="D14" i="33"/>
  <c r="E14" i="33"/>
  <c r="F14" i="33"/>
  <c r="B14" i="33"/>
  <c r="B63" i="18"/>
  <c r="C63" i="18"/>
  <c r="D63" i="18"/>
  <c r="E63" i="18"/>
  <c r="F63" i="18"/>
  <c r="C11" i="16"/>
  <c r="A9" i="16"/>
  <c r="A10" i="16"/>
  <c r="A11" i="16"/>
  <c r="A8" i="16"/>
  <c r="G12" i="1"/>
  <c r="F51" i="18" l="1"/>
  <c r="E51" i="18"/>
  <c r="D51" i="18"/>
  <c r="C51" i="18"/>
  <c r="B51" i="18"/>
  <c r="D19" i="16" l="1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C19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C19" i="14"/>
  <c r="G83" i="1"/>
  <c r="C17" i="14" s="1"/>
  <c r="H83" i="1"/>
  <c r="D17" i="14" s="1"/>
  <c r="I83" i="1"/>
  <c r="E17" i="14" s="1"/>
  <c r="J83" i="1"/>
  <c r="F17" i="14" s="1"/>
  <c r="K83" i="1"/>
  <c r="G17" i="14" s="1"/>
  <c r="L83" i="1"/>
  <c r="H17" i="14" s="1"/>
  <c r="M83" i="1"/>
  <c r="I17" i="14" s="1"/>
  <c r="N83" i="1"/>
  <c r="J17" i="14" s="1"/>
  <c r="O83" i="1"/>
  <c r="K17" i="14" s="1"/>
  <c r="D47" i="18" s="1"/>
  <c r="P83" i="1"/>
  <c r="L17" i="14" s="1"/>
  <c r="Q83" i="1"/>
  <c r="M17" i="14" s="1"/>
  <c r="R83" i="1"/>
  <c r="N17" i="14" s="1"/>
  <c r="S83" i="1"/>
  <c r="O17" i="14" s="1"/>
  <c r="T83" i="1"/>
  <c r="P17" i="14" s="1"/>
  <c r="U83" i="1"/>
  <c r="Q17" i="14" s="1"/>
  <c r="V83" i="1"/>
  <c r="R17" i="14" s="1"/>
  <c r="W83" i="1"/>
  <c r="S17" i="14" s="1"/>
  <c r="X83" i="1"/>
  <c r="T17" i="14" s="1"/>
  <c r="Y83" i="1"/>
  <c r="U17" i="14" s="1"/>
  <c r="Z83" i="1"/>
  <c r="V17" i="14" s="1"/>
  <c r="H60" i="1"/>
  <c r="D12" i="14" s="1"/>
  <c r="I60" i="1"/>
  <c r="E12" i="14" s="1"/>
  <c r="J60" i="1"/>
  <c r="F12" i="14" s="1"/>
  <c r="K60" i="1"/>
  <c r="G12" i="14" s="1"/>
  <c r="L60" i="1"/>
  <c r="H12" i="14" s="1"/>
  <c r="M60" i="1"/>
  <c r="I12" i="14" s="1"/>
  <c r="N60" i="1"/>
  <c r="J12" i="14" s="1"/>
  <c r="O60" i="1"/>
  <c r="K12" i="14" s="1"/>
  <c r="P60" i="1"/>
  <c r="L12" i="14" s="1"/>
  <c r="Q60" i="1"/>
  <c r="M12" i="14" s="1"/>
  <c r="R60" i="1"/>
  <c r="N12" i="14" s="1"/>
  <c r="S60" i="1"/>
  <c r="O12" i="14" s="1"/>
  <c r="T60" i="1"/>
  <c r="P12" i="14" s="1"/>
  <c r="U60" i="1"/>
  <c r="Q12" i="14" s="1"/>
  <c r="V60" i="1"/>
  <c r="R12" i="14" s="1"/>
  <c r="W60" i="1"/>
  <c r="S12" i="14" s="1"/>
  <c r="X60" i="1"/>
  <c r="T12" i="14" s="1"/>
  <c r="Y60" i="1"/>
  <c r="U12" i="14" s="1"/>
  <c r="Z60" i="1"/>
  <c r="V12" i="14" s="1"/>
  <c r="G60" i="1"/>
  <c r="C12" i="14" s="1"/>
  <c r="I43" i="17" l="1"/>
  <c r="G8" i="16" s="1"/>
  <c r="I35" i="17"/>
  <c r="J43" i="17"/>
  <c r="H8" i="16" s="1"/>
  <c r="J35" i="17"/>
  <c r="M43" i="17"/>
  <c r="K8" i="16" s="1"/>
  <c r="M35" i="17"/>
  <c r="K43" i="17"/>
  <c r="I8" i="16" s="1"/>
  <c r="K35" i="17"/>
  <c r="W43" i="17"/>
  <c r="U8" i="16" s="1"/>
  <c r="W35" i="17"/>
  <c r="X43" i="17"/>
  <c r="V8" i="16" s="1"/>
  <c r="X35" i="17"/>
  <c r="L43" i="17"/>
  <c r="J8" i="16" s="1"/>
  <c r="L35" i="17"/>
  <c r="N43" i="17"/>
  <c r="L8" i="16" s="1"/>
  <c r="N35" i="17"/>
  <c r="R43" i="17"/>
  <c r="P8" i="16" s="1"/>
  <c r="R35" i="17"/>
  <c r="S43" i="17"/>
  <c r="Q8" i="16" s="1"/>
  <c r="S35" i="17"/>
  <c r="Q43" i="17"/>
  <c r="O8" i="16" s="1"/>
  <c r="Q35" i="17"/>
  <c r="T43" i="17"/>
  <c r="R8" i="16" s="1"/>
  <c r="T35" i="17"/>
  <c r="P43" i="17"/>
  <c r="N8" i="16" s="1"/>
  <c r="P35" i="17"/>
  <c r="U43" i="17"/>
  <c r="S8" i="16" s="1"/>
  <c r="U35" i="17"/>
  <c r="O43" i="17"/>
  <c r="M8" i="16" s="1"/>
  <c r="O35" i="17"/>
  <c r="V43" i="17"/>
  <c r="T8" i="16" s="1"/>
  <c r="V35" i="17"/>
  <c r="F70" i="18"/>
  <c r="F95" i="33" s="1"/>
  <c r="C70" i="18"/>
  <c r="C95" i="33" s="1"/>
  <c r="E74" i="18"/>
  <c r="F74" i="18"/>
  <c r="B74" i="18"/>
  <c r="D74" i="18"/>
  <c r="C74" i="18"/>
  <c r="E70" i="18"/>
  <c r="E95" i="33" s="1"/>
  <c r="D70" i="18"/>
  <c r="D95" i="33" s="1"/>
  <c r="E44" i="18"/>
  <c r="E47" i="18"/>
  <c r="D44" i="18"/>
  <c r="B44" i="18"/>
  <c r="F44" i="18"/>
  <c r="C44" i="18"/>
  <c r="F47" i="18"/>
  <c r="C47" i="18"/>
  <c r="B47" i="18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J11" i="2"/>
  <c r="BD11" i="2" s="1"/>
  <c r="J20" i="2"/>
  <c r="BD20" i="2" s="1"/>
  <c r="K11" i="2"/>
  <c r="BE11" i="2" s="1"/>
  <c r="K20" i="2"/>
  <c r="BE20" i="2" s="1"/>
  <c r="L11" i="2"/>
  <c r="BF11" i="2" s="1"/>
  <c r="L20" i="2"/>
  <c r="BF20" i="2" s="1"/>
  <c r="M11" i="2"/>
  <c r="BG11" i="2" s="1"/>
  <c r="M20" i="2"/>
  <c r="BG20" i="2" s="1"/>
  <c r="N11" i="2"/>
  <c r="BH11" i="2" s="1"/>
  <c r="N20" i="2"/>
  <c r="BH20" i="2" s="1"/>
  <c r="O11" i="2"/>
  <c r="BI11" i="2" s="1"/>
  <c r="O20" i="2"/>
  <c r="BI20" i="2" s="1"/>
  <c r="P11" i="2"/>
  <c r="BJ11" i="2" s="1"/>
  <c r="P20" i="2"/>
  <c r="BJ20" i="2" s="1"/>
  <c r="Q11" i="2"/>
  <c r="BK11" i="2" s="1"/>
  <c r="Q20" i="2"/>
  <c r="BK20" i="2" s="1"/>
  <c r="R11" i="2"/>
  <c r="BL11" i="2" s="1"/>
  <c r="R20" i="2"/>
  <c r="BL20" i="2" s="1"/>
  <c r="S11" i="2"/>
  <c r="BM11" i="2" s="1"/>
  <c r="S20" i="2"/>
  <c r="BM20" i="2" s="1"/>
  <c r="T11" i="2"/>
  <c r="BN11" i="2" s="1"/>
  <c r="T20" i="2"/>
  <c r="BN20" i="2" s="1"/>
  <c r="U11" i="2"/>
  <c r="BO11" i="2" s="1"/>
  <c r="U20" i="2"/>
  <c r="BO20" i="2" s="1"/>
  <c r="V11" i="2"/>
  <c r="BP11" i="2" s="1"/>
  <c r="V20" i="2"/>
  <c r="BP20" i="2" s="1"/>
  <c r="W11" i="2"/>
  <c r="BQ11" i="2" s="1"/>
  <c r="W20" i="2"/>
  <c r="BQ20" i="2" s="1"/>
  <c r="X11" i="2"/>
  <c r="BR11" i="2" s="1"/>
  <c r="X20" i="2"/>
  <c r="BR20" i="2" s="1"/>
  <c r="Y11" i="2"/>
  <c r="BS11" i="2" s="1"/>
  <c r="Y20" i="2"/>
  <c r="BS20" i="2" s="1"/>
  <c r="Z11" i="2"/>
  <c r="BT11" i="2" s="1"/>
  <c r="Z20" i="2"/>
  <c r="BT20" i="2" s="1"/>
  <c r="AA11" i="2"/>
  <c r="BU11" i="2" s="1"/>
  <c r="AA20" i="2"/>
  <c r="BU20" i="2" s="1"/>
  <c r="AB11" i="2"/>
  <c r="BV11" i="2" s="1"/>
  <c r="AB20" i="2"/>
  <c r="BV20" i="2" s="1"/>
  <c r="AC11" i="2"/>
  <c r="BW11" i="2" s="1"/>
  <c r="AC20" i="2"/>
  <c r="BW20" i="2" s="1"/>
  <c r="BH9" i="4"/>
  <c r="C3" i="14"/>
  <c r="G21" i="1"/>
  <c r="G72" i="1"/>
  <c r="AI20" i="2"/>
  <c r="AI11" i="2"/>
  <c r="AI9" i="4"/>
  <c r="J31" i="4"/>
  <c r="C15" i="16" s="1"/>
  <c r="J9" i="4"/>
  <c r="BI9" i="4"/>
  <c r="H12" i="1"/>
  <c r="H72" i="1"/>
  <c r="AJ20" i="2"/>
  <c r="AJ11" i="2"/>
  <c r="AJ9" i="4"/>
  <c r="K31" i="4"/>
  <c r="D15" i="16" s="1"/>
  <c r="K9" i="4"/>
  <c r="BJ9" i="4"/>
  <c r="I12" i="1"/>
  <c r="E3" i="14" s="1"/>
  <c r="I72" i="1"/>
  <c r="AK20" i="2"/>
  <c r="AK11" i="2"/>
  <c r="AK9" i="4"/>
  <c r="L9" i="4"/>
  <c r="BK9" i="4"/>
  <c r="J12" i="1"/>
  <c r="J72" i="1"/>
  <c r="AL20" i="2"/>
  <c r="AL11" i="2"/>
  <c r="AL9" i="4"/>
  <c r="M9" i="4"/>
  <c r="BL9" i="4"/>
  <c r="K72" i="1"/>
  <c r="AM20" i="2"/>
  <c r="AM11" i="2"/>
  <c r="AM9" i="4"/>
  <c r="N9" i="4"/>
  <c r="BM9" i="4"/>
  <c r="H3" i="14"/>
  <c r="L72" i="1"/>
  <c r="AN20" i="2"/>
  <c r="AN11" i="2"/>
  <c r="AN9" i="4"/>
  <c r="O9" i="4"/>
  <c r="BN9" i="4"/>
  <c r="M72" i="1"/>
  <c r="AO20" i="2"/>
  <c r="AO11" i="2"/>
  <c r="AO9" i="4"/>
  <c r="P9" i="4"/>
  <c r="BO9" i="4"/>
  <c r="N72" i="1"/>
  <c r="AP20" i="2"/>
  <c r="AP11" i="2"/>
  <c r="AP9" i="4"/>
  <c r="Q9" i="4"/>
  <c r="BP9" i="4"/>
  <c r="O72" i="1"/>
  <c r="AQ20" i="2"/>
  <c r="AQ11" i="2"/>
  <c r="AQ9" i="4"/>
  <c r="R9" i="4"/>
  <c r="BQ9" i="4"/>
  <c r="L3" i="14"/>
  <c r="P72" i="1"/>
  <c r="AR20" i="2"/>
  <c r="AR11" i="2"/>
  <c r="AR9" i="4"/>
  <c r="S9" i="4"/>
  <c r="BR9" i="4"/>
  <c r="M3" i="14"/>
  <c r="Q72" i="1"/>
  <c r="AS20" i="2"/>
  <c r="AS11" i="2"/>
  <c r="AS9" i="4"/>
  <c r="T9" i="4"/>
  <c r="BS9" i="4"/>
  <c r="R72" i="1"/>
  <c r="AT20" i="2"/>
  <c r="AT11" i="2"/>
  <c r="AT9" i="4"/>
  <c r="U9" i="4"/>
  <c r="BT9" i="4"/>
  <c r="O3" i="14"/>
  <c r="S72" i="1"/>
  <c r="AU20" i="2"/>
  <c r="AU11" i="2"/>
  <c r="AU9" i="4"/>
  <c r="V9" i="4"/>
  <c r="BU9" i="4"/>
  <c r="T72" i="1"/>
  <c r="AV20" i="2"/>
  <c r="AV11" i="2"/>
  <c r="AV9" i="4"/>
  <c r="W9" i="4"/>
  <c r="BV9" i="4"/>
  <c r="U72" i="1"/>
  <c r="AW20" i="2"/>
  <c r="AW11" i="2"/>
  <c r="AW9" i="4"/>
  <c r="X9" i="4"/>
  <c r="BW9" i="4"/>
  <c r="V72" i="1"/>
  <c r="AX20" i="2"/>
  <c r="AX11" i="2"/>
  <c r="AX9" i="4"/>
  <c r="Y9" i="4"/>
  <c r="BX9" i="4"/>
  <c r="S3" i="14"/>
  <c r="W72" i="1"/>
  <c r="AY20" i="2"/>
  <c r="AY11" i="2"/>
  <c r="AY9" i="4"/>
  <c r="Z9" i="4"/>
  <c r="BY9" i="4"/>
  <c r="X72" i="1"/>
  <c r="AZ20" i="2"/>
  <c r="AZ11" i="2"/>
  <c r="AZ9" i="4"/>
  <c r="AA9" i="4"/>
  <c r="BZ9" i="4"/>
  <c r="Y72" i="1"/>
  <c r="BA20" i="2"/>
  <c r="BA11" i="2"/>
  <c r="BA9" i="4"/>
  <c r="AB9" i="4"/>
  <c r="CA9" i="4"/>
  <c r="V3" i="14"/>
  <c r="Z72" i="1"/>
  <c r="BB20" i="2"/>
  <c r="BB11" i="2"/>
  <c r="BB9" i="4"/>
  <c r="AC9" i="4"/>
  <c r="BB10" i="4"/>
  <c r="BB11" i="4"/>
  <c r="BB12" i="4"/>
  <c r="BB13" i="4"/>
  <c r="BB14" i="4"/>
  <c r="BB15" i="4"/>
  <c r="BA10" i="4"/>
  <c r="BA11" i="4"/>
  <c r="BA12" i="4"/>
  <c r="BA13" i="4"/>
  <c r="BA14" i="4"/>
  <c r="BA15" i="4"/>
  <c r="AZ10" i="4"/>
  <c r="AZ11" i="4"/>
  <c r="AZ12" i="4"/>
  <c r="AZ13" i="4"/>
  <c r="AZ14" i="4"/>
  <c r="AZ15" i="4"/>
  <c r="AY10" i="4"/>
  <c r="AY11" i="4"/>
  <c r="AY12" i="4"/>
  <c r="AY13" i="4"/>
  <c r="AY14" i="4"/>
  <c r="AY15" i="4"/>
  <c r="AX10" i="4"/>
  <c r="AX11" i="4"/>
  <c r="AX12" i="4"/>
  <c r="AX13" i="4"/>
  <c r="AX14" i="4"/>
  <c r="AX15" i="4"/>
  <c r="AW10" i="4"/>
  <c r="AW11" i="4"/>
  <c r="AW12" i="4"/>
  <c r="AW13" i="4"/>
  <c r="AW14" i="4"/>
  <c r="AW15" i="4"/>
  <c r="AV10" i="4"/>
  <c r="AV11" i="4"/>
  <c r="AV12" i="4"/>
  <c r="AV13" i="4"/>
  <c r="AV14" i="4"/>
  <c r="AV15" i="4"/>
  <c r="AU10" i="4"/>
  <c r="AU11" i="4"/>
  <c r="AU12" i="4"/>
  <c r="AU13" i="4"/>
  <c r="AU14" i="4"/>
  <c r="AU15" i="4"/>
  <c r="AT10" i="4"/>
  <c r="AT11" i="4"/>
  <c r="AT12" i="4"/>
  <c r="AT13" i="4"/>
  <c r="AT14" i="4"/>
  <c r="AT15" i="4"/>
  <c r="AS10" i="4"/>
  <c r="AS11" i="4"/>
  <c r="AS12" i="4"/>
  <c r="AS13" i="4"/>
  <c r="AS14" i="4"/>
  <c r="AS15" i="4"/>
  <c r="AR10" i="4"/>
  <c r="AR11" i="4"/>
  <c r="AR12" i="4"/>
  <c r="AR13" i="4"/>
  <c r="AR14" i="4"/>
  <c r="AR15" i="4"/>
  <c r="AQ10" i="4"/>
  <c r="AQ11" i="4"/>
  <c r="AQ12" i="4"/>
  <c r="AQ13" i="4"/>
  <c r="AQ14" i="4"/>
  <c r="AQ15" i="4"/>
  <c r="AP10" i="4"/>
  <c r="AP11" i="4"/>
  <c r="AP12" i="4"/>
  <c r="AP13" i="4"/>
  <c r="AP14" i="4"/>
  <c r="AP15" i="4"/>
  <c r="AO10" i="4"/>
  <c r="AO11" i="4"/>
  <c r="AO12" i="4"/>
  <c r="AO13" i="4"/>
  <c r="AO14" i="4"/>
  <c r="AO15" i="4"/>
  <c r="AN10" i="4"/>
  <c r="AN11" i="4"/>
  <c r="AN12" i="4"/>
  <c r="AN13" i="4"/>
  <c r="AN14" i="4"/>
  <c r="AN15" i="4"/>
  <c r="AM10" i="4"/>
  <c r="AM11" i="4"/>
  <c r="AM12" i="4"/>
  <c r="AM13" i="4"/>
  <c r="AM14" i="4"/>
  <c r="AM15" i="4"/>
  <c r="AL10" i="4"/>
  <c r="AL11" i="4"/>
  <c r="AL12" i="4"/>
  <c r="AL13" i="4"/>
  <c r="AL14" i="4"/>
  <c r="AL15" i="4"/>
  <c r="AK10" i="4"/>
  <c r="AK11" i="4"/>
  <c r="AK12" i="4"/>
  <c r="AK13" i="4"/>
  <c r="AK14" i="4"/>
  <c r="AK15" i="4"/>
  <c r="AJ10" i="4"/>
  <c r="AJ11" i="4"/>
  <c r="AJ12" i="4"/>
  <c r="AJ13" i="4"/>
  <c r="AJ14" i="4"/>
  <c r="AJ15" i="4"/>
  <c r="AI10" i="4"/>
  <c r="AI11" i="4"/>
  <c r="AI12" i="4"/>
  <c r="AI13" i="4"/>
  <c r="AI14" i="4"/>
  <c r="AI15" i="4"/>
  <c r="CA10" i="4"/>
  <c r="CA11" i="4"/>
  <c r="CA12" i="4"/>
  <c r="CA13" i="4"/>
  <c r="CA14" i="4"/>
  <c r="CA15" i="4"/>
  <c r="BZ10" i="4"/>
  <c r="BZ11" i="4"/>
  <c r="BZ12" i="4"/>
  <c r="BZ13" i="4"/>
  <c r="BZ14" i="4"/>
  <c r="BZ15" i="4"/>
  <c r="BY10" i="4"/>
  <c r="BY11" i="4"/>
  <c r="BY12" i="4"/>
  <c r="BY13" i="4"/>
  <c r="BY14" i="4"/>
  <c r="BY15" i="4"/>
  <c r="BX10" i="4"/>
  <c r="BX11" i="4"/>
  <c r="BX12" i="4"/>
  <c r="BX13" i="4"/>
  <c r="BX14" i="4"/>
  <c r="BX15" i="4"/>
  <c r="BW10" i="4"/>
  <c r="BW11" i="4"/>
  <c r="BW12" i="4"/>
  <c r="BW13" i="4"/>
  <c r="BW14" i="4"/>
  <c r="BW15" i="4"/>
  <c r="BV10" i="4"/>
  <c r="BV11" i="4"/>
  <c r="BV12" i="4"/>
  <c r="BV13" i="4"/>
  <c r="BV14" i="4"/>
  <c r="BV15" i="4"/>
  <c r="BU10" i="4"/>
  <c r="BU11" i="4"/>
  <c r="BU12" i="4"/>
  <c r="BU13" i="4"/>
  <c r="BU14" i="4"/>
  <c r="BU15" i="4"/>
  <c r="BT10" i="4"/>
  <c r="BT11" i="4"/>
  <c r="BT12" i="4"/>
  <c r="BT13" i="4"/>
  <c r="BT14" i="4"/>
  <c r="BT15" i="4"/>
  <c r="BS10" i="4"/>
  <c r="BS11" i="4"/>
  <c r="BS12" i="4"/>
  <c r="BS13" i="4"/>
  <c r="BS14" i="4"/>
  <c r="BS15" i="4"/>
  <c r="BR10" i="4"/>
  <c r="BR11" i="4"/>
  <c r="BR12" i="4"/>
  <c r="BR13" i="4"/>
  <c r="BR14" i="4"/>
  <c r="BR15" i="4"/>
  <c r="BQ10" i="4"/>
  <c r="BQ11" i="4"/>
  <c r="BQ12" i="4"/>
  <c r="BQ13" i="4"/>
  <c r="BQ14" i="4"/>
  <c r="BQ15" i="4"/>
  <c r="BP10" i="4"/>
  <c r="BP11" i="4"/>
  <c r="BP12" i="4"/>
  <c r="BP13" i="4"/>
  <c r="BP14" i="4"/>
  <c r="BP15" i="4"/>
  <c r="BO10" i="4"/>
  <c r="BO11" i="4"/>
  <c r="BO12" i="4"/>
  <c r="BO13" i="4"/>
  <c r="BO14" i="4"/>
  <c r="BO15" i="4"/>
  <c r="BN10" i="4"/>
  <c r="BN11" i="4"/>
  <c r="BN12" i="4"/>
  <c r="BN13" i="4"/>
  <c r="BN14" i="4"/>
  <c r="BN15" i="4"/>
  <c r="BM10" i="4"/>
  <c r="BM11" i="4"/>
  <c r="BM12" i="4"/>
  <c r="BM13" i="4"/>
  <c r="BM14" i="4"/>
  <c r="BM15" i="4"/>
  <c r="BL10" i="4"/>
  <c r="BL11" i="4"/>
  <c r="BL12" i="4"/>
  <c r="BL13" i="4"/>
  <c r="BL14" i="4"/>
  <c r="BL15" i="4"/>
  <c r="BK10" i="4"/>
  <c r="BK11" i="4"/>
  <c r="BK12" i="4"/>
  <c r="BK13" i="4"/>
  <c r="BK14" i="4"/>
  <c r="BK15" i="4"/>
  <c r="BJ10" i="4"/>
  <c r="BJ11" i="4"/>
  <c r="BJ12" i="4"/>
  <c r="BJ13" i="4"/>
  <c r="BJ14" i="4"/>
  <c r="BJ15" i="4"/>
  <c r="BI10" i="4"/>
  <c r="BI11" i="4"/>
  <c r="BI12" i="4"/>
  <c r="BI13" i="4"/>
  <c r="BI14" i="4"/>
  <c r="BI15" i="4"/>
  <c r="BH10" i="4"/>
  <c r="BH11" i="4"/>
  <c r="BH12" i="4"/>
  <c r="BH13" i="4"/>
  <c r="BH14" i="4"/>
  <c r="BH15" i="4"/>
  <c r="AC10" i="4"/>
  <c r="AC11" i="4"/>
  <c r="AC12" i="4"/>
  <c r="AC13" i="4"/>
  <c r="AC14" i="4"/>
  <c r="AC15" i="4"/>
  <c r="AB10" i="4"/>
  <c r="AB11" i="4"/>
  <c r="AB12" i="4"/>
  <c r="AB13" i="4"/>
  <c r="AB14" i="4"/>
  <c r="AB15" i="4"/>
  <c r="AA10" i="4"/>
  <c r="AA11" i="4"/>
  <c r="AA12" i="4"/>
  <c r="AA13" i="4"/>
  <c r="AA14" i="4"/>
  <c r="AA15" i="4"/>
  <c r="Z10" i="4"/>
  <c r="Z11" i="4"/>
  <c r="Z12" i="4"/>
  <c r="Z13" i="4"/>
  <c r="Z14" i="4"/>
  <c r="Z15" i="4"/>
  <c r="Y10" i="4"/>
  <c r="Y11" i="4"/>
  <c r="Y12" i="4"/>
  <c r="Y13" i="4"/>
  <c r="Y14" i="4"/>
  <c r="Y15" i="4"/>
  <c r="X10" i="4"/>
  <c r="X11" i="4"/>
  <c r="X12" i="4"/>
  <c r="X13" i="4"/>
  <c r="X14" i="4"/>
  <c r="X15" i="4"/>
  <c r="W10" i="4"/>
  <c r="W11" i="4"/>
  <c r="W12" i="4"/>
  <c r="W13" i="4"/>
  <c r="W14" i="4"/>
  <c r="W15" i="4"/>
  <c r="V10" i="4"/>
  <c r="V11" i="4"/>
  <c r="V12" i="4"/>
  <c r="V13" i="4"/>
  <c r="V14" i="4"/>
  <c r="V15" i="4"/>
  <c r="U10" i="4"/>
  <c r="U11" i="4"/>
  <c r="U12" i="4"/>
  <c r="U13" i="4"/>
  <c r="U14" i="4"/>
  <c r="U15" i="4"/>
  <c r="T10" i="4"/>
  <c r="T11" i="4"/>
  <c r="T12" i="4"/>
  <c r="T13" i="4"/>
  <c r="T14" i="4"/>
  <c r="T15" i="4"/>
  <c r="S10" i="4"/>
  <c r="S11" i="4"/>
  <c r="S12" i="4"/>
  <c r="S13" i="4"/>
  <c r="S14" i="4"/>
  <c r="S15" i="4"/>
  <c r="R10" i="4"/>
  <c r="R11" i="4"/>
  <c r="R12" i="4"/>
  <c r="R13" i="4"/>
  <c r="R14" i="4"/>
  <c r="R15" i="4"/>
  <c r="Q10" i="4"/>
  <c r="Q11" i="4"/>
  <c r="Q12" i="4"/>
  <c r="Q13" i="4"/>
  <c r="Q14" i="4"/>
  <c r="Q15" i="4"/>
  <c r="P10" i="4"/>
  <c r="P11" i="4"/>
  <c r="P12" i="4"/>
  <c r="P13" i="4"/>
  <c r="P14" i="4"/>
  <c r="P15" i="4"/>
  <c r="O10" i="4"/>
  <c r="O11" i="4"/>
  <c r="O12" i="4"/>
  <c r="O13" i="4"/>
  <c r="O14" i="4"/>
  <c r="O15" i="4"/>
  <c r="N10" i="4"/>
  <c r="N11" i="4"/>
  <c r="N12" i="4"/>
  <c r="N13" i="4"/>
  <c r="N14" i="4"/>
  <c r="N15" i="4"/>
  <c r="M10" i="4"/>
  <c r="M11" i="4"/>
  <c r="M12" i="4"/>
  <c r="M13" i="4"/>
  <c r="M14" i="4"/>
  <c r="M15" i="4"/>
  <c r="L10" i="4"/>
  <c r="L11" i="4"/>
  <c r="L12" i="4"/>
  <c r="L13" i="4"/>
  <c r="L14" i="4"/>
  <c r="L15" i="4"/>
  <c r="K10" i="4"/>
  <c r="K11" i="4"/>
  <c r="K12" i="4"/>
  <c r="K13" i="4"/>
  <c r="K14" i="4"/>
  <c r="K15" i="4"/>
  <c r="J10" i="4"/>
  <c r="J11" i="4"/>
  <c r="J12" i="4"/>
  <c r="J13" i="4"/>
  <c r="J14" i="4"/>
  <c r="J15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AD9" i="4"/>
  <c r="AD10" i="4"/>
  <c r="AD11" i="4"/>
  <c r="AD12" i="4"/>
  <c r="AD13" i="4"/>
  <c r="AD14" i="4"/>
  <c r="AD15" i="4"/>
  <c r="AE9" i="4"/>
  <c r="AE10" i="4"/>
  <c r="AE11" i="4"/>
  <c r="AE12" i="4"/>
  <c r="AE13" i="4"/>
  <c r="AE14" i="4"/>
  <c r="AE15" i="4"/>
  <c r="AF9" i="4"/>
  <c r="AF10" i="4"/>
  <c r="AF11" i="4"/>
  <c r="AF12" i="4"/>
  <c r="AF13" i="4"/>
  <c r="AF14" i="4"/>
  <c r="AF15" i="4"/>
  <c r="AG9" i="4"/>
  <c r="AG10" i="4"/>
  <c r="AG11" i="4"/>
  <c r="AG12" i="4"/>
  <c r="AG13" i="4"/>
  <c r="AG14" i="4"/>
  <c r="AG15" i="4"/>
  <c r="BC9" i="4"/>
  <c r="BC10" i="4"/>
  <c r="BC11" i="4"/>
  <c r="BC12" i="4"/>
  <c r="BC13" i="4"/>
  <c r="BC14" i="4"/>
  <c r="BC15" i="4"/>
  <c r="BD9" i="4"/>
  <c r="BD10" i="4"/>
  <c r="BD11" i="4"/>
  <c r="BD12" i="4"/>
  <c r="BD13" i="4"/>
  <c r="BD14" i="4"/>
  <c r="BD15" i="4"/>
  <c r="BE9" i="4"/>
  <c r="BE10" i="4"/>
  <c r="BE11" i="4"/>
  <c r="BE12" i="4"/>
  <c r="BE13" i="4"/>
  <c r="BE14" i="4"/>
  <c r="BE15" i="4"/>
  <c r="BF9" i="4"/>
  <c r="BF10" i="4"/>
  <c r="BF11" i="4"/>
  <c r="BF12" i="4"/>
  <c r="BF13" i="4"/>
  <c r="BF14" i="4"/>
  <c r="BF15" i="4"/>
  <c r="J25" i="4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CE9" i="4"/>
  <c r="CE10" i="4"/>
  <c r="CE11" i="4"/>
  <c r="CE12" i="4"/>
  <c r="CE13" i="4"/>
  <c r="CE14" i="4"/>
  <c r="CE15" i="4"/>
  <c r="CD9" i="4"/>
  <c r="CD10" i="4"/>
  <c r="CD11" i="4"/>
  <c r="CD12" i="4"/>
  <c r="CD13" i="4"/>
  <c r="CD14" i="4"/>
  <c r="CD15" i="4"/>
  <c r="CC9" i="4"/>
  <c r="CC10" i="4"/>
  <c r="CC11" i="4"/>
  <c r="CC12" i="4"/>
  <c r="CC13" i="4"/>
  <c r="CC14" i="4"/>
  <c r="CC15" i="4"/>
  <c r="CB9" i="4"/>
  <c r="CB10" i="4"/>
  <c r="CB11" i="4"/>
  <c r="CB12" i="4"/>
  <c r="CB13" i="4"/>
  <c r="CB14" i="4"/>
  <c r="CB15" i="4"/>
  <c r="H31" i="1"/>
  <c r="H21" i="1"/>
  <c r="H23" i="1"/>
  <c r="I21" i="1"/>
  <c r="I23" i="1"/>
  <c r="J21" i="1"/>
  <c r="J23" i="1"/>
  <c r="N25" i="1"/>
  <c r="J7" i="14" s="1"/>
  <c r="O25" i="1"/>
  <c r="K7" i="14" s="1"/>
  <c r="G23" i="1"/>
  <c r="H14" i="1"/>
  <c r="I14" i="1"/>
  <c r="J14" i="1"/>
  <c r="G4" i="14"/>
  <c r="I4" i="14"/>
  <c r="N16" i="1"/>
  <c r="N4" i="14"/>
  <c r="O4" i="14"/>
  <c r="T16" i="1"/>
  <c r="Q4" i="14"/>
  <c r="R4" i="14"/>
  <c r="S4" i="14"/>
  <c r="U4" i="14"/>
  <c r="G14" i="1"/>
  <c r="J31" i="1"/>
  <c r="I31" i="1"/>
  <c r="G31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G70" i="1"/>
  <c r="J37" i="2"/>
  <c r="J38" i="2"/>
  <c r="J39" i="2"/>
  <c r="J40" i="2"/>
  <c r="J41" i="2"/>
  <c r="K37" i="2"/>
  <c r="K38" i="2"/>
  <c r="K39" i="2"/>
  <c r="K40" i="2"/>
  <c r="K41" i="2"/>
  <c r="L37" i="2"/>
  <c r="L38" i="2"/>
  <c r="L39" i="2"/>
  <c r="L40" i="2"/>
  <c r="L41" i="2"/>
  <c r="M37" i="2"/>
  <c r="M38" i="2"/>
  <c r="M39" i="2"/>
  <c r="M40" i="2"/>
  <c r="M41" i="2"/>
  <c r="N37" i="2"/>
  <c r="N38" i="2"/>
  <c r="N39" i="2"/>
  <c r="N40" i="2"/>
  <c r="N41" i="2"/>
  <c r="O37" i="2"/>
  <c r="O38" i="2"/>
  <c r="O39" i="2"/>
  <c r="O40" i="2"/>
  <c r="O41" i="2"/>
  <c r="P37" i="2"/>
  <c r="P38" i="2"/>
  <c r="P39" i="2"/>
  <c r="P40" i="2"/>
  <c r="P41" i="2"/>
  <c r="Q37" i="2"/>
  <c r="Q38" i="2"/>
  <c r="Q39" i="2"/>
  <c r="Q40" i="2"/>
  <c r="Q41" i="2"/>
  <c r="R37" i="2"/>
  <c r="R38" i="2"/>
  <c r="R39" i="2"/>
  <c r="R40" i="2"/>
  <c r="R41" i="2"/>
  <c r="S37" i="2"/>
  <c r="S38" i="2"/>
  <c r="S39" i="2"/>
  <c r="S40" i="2"/>
  <c r="S41" i="2"/>
  <c r="T37" i="2"/>
  <c r="T38" i="2"/>
  <c r="T39" i="2"/>
  <c r="T40" i="2"/>
  <c r="T41" i="2"/>
  <c r="U37" i="2"/>
  <c r="U38" i="2"/>
  <c r="U39" i="2"/>
  <c r="U40" i="2"/>
  <c r="U41" i="2"/>
  <c r="V37" i="2"/>
  <c r="V38" i="2"/>
  <c r="V39" i="2"/>
  <c r="V40" i="2"/>
  <c r="V41" i="2"/>
  <c r="W37" i="2"/>
  <c r="W38" i="2"/>
  <c r="W39" i="2"/>
  <c r="W40" i="2"/>
  <c r="W41" i="2"/>
  <c r="X37" i="2"/>
  <c r="X38" i="2"/>
  <c r="X39" i="2"/>
  <c r="X40" i="2"/>
  <c r="X41" i="2"/>
  <c r="Y37" i="2"/>
  <c r="Y38" i="2"/>
  <c r="Y39" i="2"/>
  <c r="Y40" i="2"/>
  <c r="Y41" i="2"/>
  <c r="Z37" i="2"/>
  <c r="Z38" i="2"/>
  <c r="Z39" i="2"/>
  <c r="Z40" i="2"/>
  <c r="Z41" i="2"/>
  <c r="AA37" i="2"/>
  <c r="AA38" i="2"/>
  <c r="AA39" i="2"/>
  <c r="AA40" i="2"/>
  <c r="AA41" i="2"/>
  <c r="AB37" i="2"/>
  <c r="AB38" i="2"/>
  <c r="AB39" i="2"/>
  <c r="AB40" i="2"/>
  <c r="AB41" i="2"/>
  <c r="AC37" i="2"/>
  <c r="AC38" i="2"/>
  <c r="AC39" i="2"/>
  <c r="AC40" i="2"/>
  <c r="AC41" i="2"/>
  <c r="J7" i="2"/>
  <c r="J8" i="2"/>
  <c r="J9" i="2"/>
  <c r="J10" i="2"/>
  <c r="J12" i="2"/>
  <c r="BD12" i="2" s="1"/>
  <c r="J13" i="2"/>
  <c r="BD13" i="2" s="1"/>
  <c r="J14" i="2"/>
  <c r="BD14" i="2" s="1"/>
  <c r="J15" i="2"/>
  <c r="BD15" i="2" s="1"/>
  <c r="J16" i="2"/>
  <c r="BD16" i="2" s="1"/>
  <c r="J17" i="2"/>
  <c r="BD17" i="2" s="1"/>
  <c r="J18" i="2"/>
  <c r="BD18" i="2" s="1"/>
  <c r="J19" i="2"/>
  <c r="BD19" i="2" s="1"/>
  <c r="J21" i="2"/>
  <c r="J22" i="2"/>
  <c r="J23" i="2"/>
  <c r="J24" i="2"/>
  <c r="BD24" i="2" s="1"/>
  <c r="J25" i="2"/>
  <c r="BD25" i="2" s="1"/>
  <c r="J26" i="2"/>
  <c r="BD26" i="2" s="1"/>
  <c r="J27" i="2"/>
  <c r="BD27" i="2" s="1"/>
  <c r="J28" i="2"/>
  <c r="BD28" i="2" s="1"/>
  <c r="J29" i="2"/>
  <c r="BD29" i="2" s="1"/>
  <c r="J30" i="2"/>
  <c r="BD30" i="2" s="1"/>
  <c r="AI7" i="2"/>
  <c r="AI8" i="2"/>
  <c r="AI9" i="2"/>
  <c r="AI10" i="2"/>
  <c r="AI12" i="2"/>
  <c r="AI13" i="2"/>
  <c r="AI14" i="2"/>
  <c r="AI15" i="2"/>
  <c r="AI16" i="2"/>
  <c r="AI17" i="2"/>
  <c r="AI18" i="2"/>
  <c r="AI19" i="2"/>
  <c r="AI21" i="2"/>
  <c r="AI22" i="2"/>
  <c r="AI23" i="2"/>
  <c r="AI24" i="2"/>
  <c r="AI25" i="2"/>
  <c r="AI26" i="2"/>
  <c r="AI27" i="2"/>
  <c r="AI28" i="2"/>
  <c r="AI29" i="2"/>
  <c r="AI30" i="2"/>
  <c r="K7" i="2"/>
  <c r="K8" i="2"/>
  <c r="K9" i="2"/>
  <c r="K10" i="2"/>
  <c r="BE10" i="2" s="1"/>
  <c r="K12" i="2"/>
  <c r="K13" i="2"/>
  <c r="BE13" i="2" s="1"/>
  <c r="K14" i="2"/>
  <c r="K15" i="2"/>
  <c r="BE15" i="2" s="1"/>
  <c r="K16" i="2"/>
  <c r="BE16" i="2" s="1"/>
  <c r="K17" i="2"/>
  <c r="BE17" i="2" s="1"/>
  <c r="K18" i="2"/>
  <c r="BE18" i="2" s="1"/>
  <c r="K19" i="2"/>
  <c r="BE19" i="2" s="1"/>
  <c r="K21" i="2"/>
  <c r="K22" i="2"/>
  <c r="BE22" i="2" s="1"/>
  <c r="K23" i="2"/>
  <c r="BE23" i="2" s="1"/>
  <c r="K24" i="2"/>
  <c r="BE24" i="2" s="1"/>
  <c r="K25" i="2"/>
  <c r="K26" i="2"/>
  <c r="BE26" i="2" s="1"/>
  <c r="K27" i="2"/>
  <c r="BE27" i="2" s="1"/>
  <c r="K28" i="2"/>
  <c r="K29" i="2"/>
  <c r="K30" i="2"/>
  <c r="BE30" i="2" s="1"/>
  <c r="AJ7" i="2"/>
  <c r="AJ8" i="2"/>
  <c r="AJ9" i="2"/>
  <c r="AJ10" i="2"/>
  <c r="AJ12" i="2"/>
  <c r="AJ13" i="2"/>
  <c r="AJ14" i="2"/>
  <c r="AJ15" i="2"/>
  <c r="AJ16" i="2"/>
  <c r="AJ17" i="2"/>
  <c r="AJ18" i="2"/>
  <c r="AJ19" i="2"/>
  <c r="AJ21" i="2"/>
  <c r="AJ22" i="2"/>
  <c r="AJ23" i="2"/>
  <c r="AJ24" i="2"/>
  <c r="AJ25" i="2"/>
  <c r="AJ26" i="2"/>
  <c r="AJ27" i="2"/>
  <c r="AJ28" i="2"/>
  <c r="AJ29" i="2"/>
  <c r="AJ30" i="2"/>
  <c r="L7" i="2"/>
  <c r="L8" i="2"/>
  <c r="L9" i="2"/>
  <c r="L10" i="2"/>
  <c r="BF10" i="2" s="1"/>
  <c r="L12" i="2"/>
  <c r="BF12" i="2" s="1"/>
  <c r="L13" i="2"/>
  <c r="BF13" i="2" s="1"/>
  <c r="L14" i="2"/>
  <c r="BF14" i="2" s="1"/>
  <c r="L15" i="2"/>
  <c r="L16" i="2"/>
  <c r="BF16" i="2" s="1"/>
  <c r="L17" i="2"/>
  <c r="BF17" i="2" s="1"/>
  <c r="L18" i="2"/>
  <c r="BF18" i="2" s="1"/>
  <c r="L19" i="2"/>
  <c r="L21" i="2"/>
  <c r="L22" i="2"/>
  <c r="BF22" i="2" s="1"/>
  <c r="L23" i="2"/>
  <c r="BF23" i="2" s="1"/>
  <c r="L24" i="2"/>
  <c r="BF24" i="2" s="1"/>
  <c r="L25" i="2"/>
  <c r="BF25" i="2" s="1"/>
  <c r="L26" i="2"/>
  <c r="BF26" i="2" s="1"/>
  <c r="L27" i="2"/>
  <c r="BF27" i="2" s="1"/>
  <c r="L28" i="2"/>
  <c r="BF28" i="2" s="1"/>
  <c r="L29" i="2"/>
  <c r="L30" i="2"/>
  <c r="AK7" i="2"/>
  <c r="AK8" i="2"/>
  <c r="AK9" i="2"/>
  <c r="AK10" i="2"/>
  <c r="AK12" i="2"/>
  <c r="AK13" i="2"/>
  <c r="AK14" i="2"/>
  <c r="AK15" i="2"/>
  <c r="AK16" i="2"/>
  <c r="AK17" i="2"/>
  <c r="AK18" i="2"/>
  <c r="AK19" i="2"/>
  <c r="AK21" i="2"/>
  <c r="AK22" i="2"/>
  <c r="AK23" i="2"/>
  <c r="AK24" i="2"/>
  <c r="AK25" i="2"/>
  <c r="AK26" i="2"/>
  <c r="AK27" i="2"/>
  <c r="AK28" i="2"/>
  <c r="AK29" i="2"/>
  <c r="AK30" i="2"/>
  <c r="M7" i="2"/>
  <c r="M8" i="2"/>
  <c r="BG8" i="2" s="1"/>
  <c r="M9" i="2"/>
  <c r="M10" i="2"/>
  <c r="BG10" i="2" s="1"/>
  <c r="M12" i="2"/>
  <c r="M13" i="2"/>
  <c r="BG13" i="2" s="1"/>
  <c r="M14" i="2"/>
  <c r="BG14" i="2" s="1"/>
  <c r="M15" i="2"/>
  <c r="BG15" i="2" s="1"/>
  <c r="M16" i="2"/>
  <c r="BG16" i="2" s="1"/>
  <c r="M17" i="2"/>
  <c r="BG17" i="2" s="1"/>
  <c r="M18" i="2"/>
  <c r="BG18" i="2" s="1"/>
  <c r="M19" i="2"/>
  <c r="BG19" i="2" s="1"/>
  <c r="M21" i="2"/>
  <c r="M22" i="2"/>
  <c r="M23" i="2"/>
  <c r="BG23" i="2" s="1"/>
  <c r="M24" i="2"/>
  <c r="M25" i="2"/>
  <c r="M26" i="2"/>
  <c r="BG26" i="2" s="1"/>
  <c r="M27" i="2"/>
  <c r="BG27" i="2" s="1"/>
  <c r="M28" i="2"/>
  <c r="BG28" i="2" s="1"/>
  <c r="M29" i="2"/>
  <c r="BG29" i="2" s="1"/>
  <c r="M30" i="2"/>
  <c r="BG30" i="2" s="1"/>
  <c r="AL7" i="2"/>
  <c r="AL9" i="2"/>
  <c r="AL10" i="2"/>
  <c r="AL12" i="2"/>
  <c r="AL13" i="2"/>
  <c r="AL14" i="2"/>
  <c r="AL15" i="2"/>
  <c r="AL16" i="2"/>
  <c r="AL17" i="2"/>
  <c r="AL18" i="2"/>
  <c r="AL19" i="2"/>
  <c r="AL21" i="2"/>
  <c r="AL22" i="2"/>
  <c r="AL23" i="2"/>
  <c r="AL24" i="2"/>
  <c r="AL25" i="2"/>
  <c r="AL26" i="2"/>
  <c r="AL27" i="2"/>
  <c r="AL28" i="2"/>
  <c r="AL29" i="2"/>
  <c r="AL30" i="2"/>
  <c r="N7" i="2"/>
  <c r="BH7" i="2" s="1"/>
  <c r="N8" i="2"/>
  <c r="BH8" i="2" s="1"/>
  <c r="N9" i="2"/>
  <c r="BH9" i="2" s="1"/>
  <c r="N10" i="2"/>
  <c r="BH10" i="2" s="1"/>
  <c r="N12" i="2"/>
  <c r="BH12" i="2" s="1"/>
  <c r="N13" i="2"/>
  <c r="N14" i="2"/>
  <c r="N15" i="2"/>
  <c r="BH15" i="2" s="1"/>
  <c r="N16" i="2"/>
  <c r="N17" i="2"/>
  <c r="BH17" i="2" s="1"/>
  <c r="N18" i="2"/>
  <c r="BH18" i="2" s="1"/>
  <c r="N19" i="2"/>
  <c r="BH19" i="2" s="1"/>
  <c r="N21" i="2"/>
  <c r="N22" i="2"/>
  <c r="N23" i="2"/>
  <c r="BH23" i="2" s="1"/>
  <c r="N24" i="2"/>
  <c r="BH24" i="2" s="1"/>
  <c r="N25" i="2"/>
  <c r="BH25" i="2" s="1"/>
  <c r="N26" i="2"/>
  <c r="BH26" i="2" s="1"/>
  <c r="N27" i="2"/>
  <c r="N28" i="2"/>
  <c r="BH28" i="2" s="1"/>
  <c r="N29" i="2"/>
  <c r="N30" i="2"/>
  <c r="AM7" i="2"/>
  <c r="AM9" i="2"/>
  <c r="AM10" i="2"/>
  <c r="AM12" i="2"/>
  <c r="AM13" i="2"/>
  <c r="AM14" i="2"/>
  <c r="AM15" i="2"/>
  <c r="AM16" i="2"/>
  <c r="AM17" i="2"/>
  <c r="AM18" i="2"/>
  <c r="AM19" i="2"/>
  <c r="AM21" i="2"/>
  <c r="AM22" i="2"/>
  <c r="AM23" i="2"/>
  <c r="AM24" i="2"/>
  <c r="AM25" i="2"/>
  <c r="AM26" i="2"/>
  <c r="AM27" i="2"/>
  <c r="AM28" i="2"/>
  <c r="AM29" i="2"/>
  <c r="AM30" i="2"/>
  <c r="O7" i="2"/>
  <c r="BI7" i="2" s="1"/>
  <c r="O8" i="2"/>
  <c r="O9" i="2"/>
  <c r="O10" i="2"/>
  <c r="BI10" i="2" s="1"/>
  <c r="O12" i="2"/>
  <c r="BI12" i="2" s="1"/>
  <c r="O13" i="2"/>
  <c r="BI13" i="2" s="1"/>
  <c r="O14" i="2"/>
  <c r="O15" i="2"/>
  <c r="BI15" i="2" s="1"/>
  <c r="O16" i="2"/>
  <c r="BI16" i="2" s="1"/>
  <c r="O17" i="2"/>
  <c r="BI17" i="2" s="1"/>
  <c r="O18" i="2"/>
  <c r="BI18" i="2" s="1"/>
  <c r="O19" i="2"/>
  <c r="O21" i="2"/>
  <c r="BI21" i="2" s="1"/>
  <c r="O22" i="2"/>
  <c r="O23" i="2"/>
  <c r="O24" i="2"/>
  <c r="BI24" i="2" s="1"/>
  <c r="O25" i="2"/>
  <c r="BI25" i="2" s="1"/>
  <c r="O26" i="2"/>
  <c r="O27" i="2"/>
  <c r="BI27" i="2" s="1"/>
  <c r="O28" i="2"/>
  <c r="BI28" i="2" s="1"/>
  <c r="O29" i="2"/>
  <c r="BI29" i="2" s="1"/>
  <c r="O30" i="2"/>
  <c r="BI30" i="2" s="1"/>
  <c r="AN7" i="2"/>
  <c r="AN9" i="2"/>
  <c r="AN10" i="2"/>
  <c r="AN12" i="2"/>
  <c r="AN13" i="2"/>
  <c r="AN14" i="2"/>
  <c r="AN15" i="2"/>
  <c r="AN16" i="2"/>
  <c r="AN17" i="2"/>
  <c r="AN18" i="2"/>
  <c r="AN19" i="2"/>
  <c r="AN21" i="2"/>
  <c r="AN22" i="2"/>
  <c r="AN23" i="2"/>
  <c r="AN24" i="2"/>
  <c r="AN25" i="2"/>
  <c r="AN26" i="2"/>
  <c r="AN27" i="2"/>
  <c r="AN28" i="2"/>
  <c r="AN29" i="2"/>
  <c r="AN30" i="2"/>
  <c r="P7" i="2"/>
  <c r="P8" i="2"/>
  <c r="BJ8" i="2" s="1"/>
  <c r="P9" i="2"/>
  <c r="BJ9" i="2" s="1"/>
  <c r="P10" i="2"/>
  <c r="BJ10" i="2" s="1"/>
  <c r="P12" i="2"/>
  <c r="P13" i="2"/>
  <c r="P14" i="2"/>
  <c r="P15" i="2"/>
  <c r="BJ15" i="2" s="1"/>
  <c r="P16" i="2"/>
  <c r="BJ16" i="2" s="1"/>
  <c r="P17" i="2"/>
  <c r="BJ17" i="2" s="1"/>
  <c r="P18" i="2"/>
  <c r="BJ18" i="2" s="1"/>
  <c r="P19" i="2"/>
  <c r="BJ19" i="2" s="1"/>
  <c r="P21" i="2"/>
  <c r="BJ21" i="2" s="1"/>
  <c r="P22" i="2"/>
  <c r="BJ22" i="2" s="1"/>
  <c r="P23" i="2"/>
  <c r="BJ23" i="2" s="1"/>
  <c r="P24" i="2"/>
  <c r="BJ24" i="2" s="1"/>
  <c r="P25" i="2"/>
  <c r="P26" i="2"/>
  <c r="P27" i="2"/>
  <c r="P28" i="2"/>
  <c r="P29" i="2"/>
  <c r="BJ29" i="2" s="1"/>
  <c r="P30" i="2"/>
  <c r="BJ30" i="2" s="1"/>
  <c r="AO7" i="2"/>
  <c r="AO9" i="2"/>
  <c r="AO10" i="2"/>
  <c r="AO12" i="2"/>
  <c r="AO13" i="2"/>
  <c r="AO14" i="2"/>
  <c r="AO15" i="2"/>
  <c r="AO16" i="2"/>
  <c r="AO17" i="2"/>
  <c r="AO18" i="2"/>
  <c r="AO19" i="2"/>
  <c r="AO21" i="2"/>
  <c r="AO22" i="2"/>
  <c r="AO23" i="2"/>
  <c r="AO24" i="2"/>
  <c r="AO25" i="2"/>
  <c r="AO26" i="2"/>
  <c r="AO27" i="2"/>
  <c r="AO28" i="2"/>
  <c r="AO29" i="2"/>
  <c r="AO30" i="2"/>
  <c r="Q7" i="2"/>
  <c r="Q8" i="2"/>
  <c r="BK8" i="2" s="1"/>
  <c r="Q9" i="2"/>
  <c r="BK9" i="2" s="1"/>
  <c r="Q10" i="2"/>
  <c r="BK10" i="2" s="1"/>
  <c r="Q12" i="2"/>
  <c r="BK12" i="2" s="1"/>
  <c r="Q13" i="2"/>
  <c r="BK13" i="2" s="1"/>
  <c r="Q14" i="2"/>
  <c r="BK14" i="2" s="1"/>
  <c r="Q15" i="2"/>
  <c r="BK15" i="2" s="1"/>
  <c r="Q16" i="2"/>
  <c r="BK16" i="2" s="1"/>
  <c r="Q17" i="2"/>
  <c r="BK17" i="2" s="1"/>
  <c r="Q18" i="2"/>
  <c r="BK18" i="2" s="1"/>
  <c r="Q19" i="2"/>
  <c r="Q21" i="2"/>
  <c r="Q22" i="2"/>
  <c r="BK22" i="2" s="1"/>
  <c r="Q23" i="2"/>
  <c r="BK23" i="2" s="1"/>
  <c r="Q24" i="2"/>
  <c r="BK24" i="2" s="1"/>
  <c r="Q25" i="2"/>
  <c r="BK25" i="2" s="1"/>
  <c r="Q26" i="2"/>
  <c r="BK26" i="2" s="1"/>
  <c r="Q27" i="2"/>
  <c r="BK27" i="2" s="1"/>
  <c r="Q28" i="2"/>
  <c r="BK28" i="2" s="1"/>
  <c r="Q29" i="2"/>
  <c r="Q30" i="2"/>
  <c r="AP7" i="2"/>
  <c r="AP9" i="2"/>
  <c r="AP10" i="2"/>
  <c r="AP12" i="2"/>
  <c r="AP13" i="2"/>
  <c r="AP14" i="2"/>
  <c r="AP15" i="2"/>
  <c r="AP16" i="2"/>
  <c r="AP17" i="2"/>
  <c r="AP18" i="2"/>
  <c r="AP19" i="2"/>
  <c r="AP21" i="2"/>
  <c r="AP22" i="2"/>
  <c r="AP23" i="2"/>
  <c r="AP24" i="2"/>
  <c r="AP25" i="2"/>
  <c r="AP26" i="2"/>
  <c r="AP27" i="2"/>
  <c r="AP28" i="2"/>
  <c r="AP29" i="2"/>
  <c r="AP30" i="2"/>
  <c r="R7" i="2"/>
  <c r="BL7" i="2" s="1"/>
  <c r="R8" i="2"/>
  <c r="BL8" i="2" s="1"/>
  <c r="R9" i="2"/>
  <c r="R10" i="2"/>
  <c r="BL10" i="2" s="1"/>
  <c r="R12" i="2"/>
  <c r="R13" i="2"/>
  <c r="R14" i="2"/>
  <c r="BL14" i="2" s="1"/>
  <c r="R15" i="2"/>
  <c r="BL15" i="2" s="1"/>
  <c r="R16" i="2"/>
  <c r="BL16" i="2" s="1"/>
  <c r="R17" i="2"/>
  <c r="BL17" i="2" s="1"/>
  <c r="R18" i="2"/>
  <c r="BL18" i="2" s="1"/>
  <c r="R19" i="2"/>
  <c r="BL19" i="2" s="1"/>
  <c r="R21" i="2"/>
  <c r="BL21" i="2" s="1"/>
  <c r="R22" i="2"/>
  <c r="BL22" i="2" s="1"/>
  <c r="R23" i="2"/>
  <c r="R24" i="2"/>
  <c r="BL24" i="2" s="1"/>
  <c r="R25" i="2"/>
  <c r="R26" i="2"/>
  <c r="R27" i="2"/>
  <c r="BL27" i="2" s="1"/>
  <c r="R28" i="2"/>
  <c r="BL28" i="2" s="1"/>
  <c r="R29" i="2"/>
  <c r="BL29" i="2" s="1"/>
  <c r="R30" i="2"/>
  <c r="BL30" i="2" s="1"/>
  <c r="AQ7" i="2"/>
  <c r="AQ9" i="2"/>
  <c r="AQ10" i="2"/>
  <c r="AQ13" i="2"/>
  <c r="AQ14" i="2"/>
  <c r="AQ15" i="2"/>
  <c r="AQ16" i="2"/>
  <c r="AQ17" i="2"/>
  <c r="AQ18" i="2"/>
  <c r="AQ19" i="2"/>
  <c r="AQ21" i="2"/>
  <c r="AQ22" i="2"/>
  <c r="AQ23" i="2"/>
  <c r="AQ24" i="2"/>
  <c r="AQ25" i="2"/>
  <c r="AQ26" i="2"/>
  <c r="AQ27" i="2"/>
  <c r="AQ28" i="2"/>
  <c r="AQ29" i="2"/>
  <c r="AQ30" i="2"/>
  <c r="S7" i="2"/>
  <c r="BM7" i="2" s="1"/>
  <c r="S8" i="2"/>
  <c r="BM8" i="2" s="1"/>
  <c r="S9" i="2"/>
  <c r="BM9" i="2" s="1"/>
  <c r="S10" i="2"/>
  <c r="BM10" i="2" s="1"/>
  <c r="S12" i="2"/>
  <c r="BM12" i="2" s="1"/>
  <c r="S13" i="2"/>
  <c r="BM13" i="2" s="1"/>
  <c r="S14" i="2"/>
  <c r="BM14" i="2" s="1"/>
  <c r="S15" i="2"/>
  <c r="BM15" i="2" s="1"/>
  <c r="S16" i="2"/>
  <c r="BM16" i="2" s="1"/>
  <c r="S17" i="2"/>
  <c r="BM17" i="2" s="1"/>
  <c r="S18" i="2"/>
  <c r="BM18" i="2" s="1"/>
  <c r="S19" i="2"/>
  <c r="S21" i="2"/>
  <c r="BM21" i="2" s="1"/>
  <c r="S22" i="2"/>
  <c r="BM22" i="2" s="1"/>
  <c r="S23" i="2"/>
  <c r="BM23" i="2" s="1"/>
  <c r="S24" i="2"/>
  <c r="BM24" i="2" s="1"/>
  <c r="S25" i="2"/>
  <c r="BM25" i="2" s="1"/>
  <c r="S26" i="2"/>
  <c r="BM26" i="2" s="1"/>
  <c r="S27" i="2"/>
  <c r="BM27" i="2" s="1"/>
  <c r="S28" i="2"/>
  <c r="S29" i="2"/>
  <c r="BM29" i="2" s="1"/>
  <c r="S30" i="2"/>
  <c r="BM30" i="2" s="1"/>
  <c r="AR7" i="2"/>
  <c r="AR9" i="2"/>
  <c r="AR10" i="2"/>
  <c r="AR13" i="2"/>
  <c r="AR14" i="2"/>
  <c r="AR15" i="2"/>
  <c r="AR16" i="2"/>
  <c r="AR17" i="2"/>
  <c r="AR18" i="2"/>
  <c r="AR19" i="2"/>
  <c r="AR21" i="2"/>
  <c r="AR22" i="2"/>
  <c r="AR23" i="2"/>
  <c r="AR24" i="2"/>
  <c r="AR25" i="2"/>
  <c r="AR26" i="2"/>
  <c r="AR27" i="2"/>
  <c r="AR28" i="2"/>
  <c r="AR29" i="2"/>
  <c r="AR30" i="2"/>
  <c r="T7" i="2"/>
  <c r="BN7" i="2" s="1"/>
  <c r="T8" i="2"/>
  <c r="T9" i="2"/>
  <c r="T10" i="2"/>
  <c r="BN10" i="2" s="1"/>
  <c r="T12" i="2"/>
  <c r="BN12" i="2" s="1"/>
  <c r="T13" i="2"/>
  <c r="T14" i="2"/>
  <c r="BN14" i="2" s="1"/>
  <c r="T15" i="2"/>
  <c r="BN15" i="2" s="1"/>
  <c r="T16" i="2"/>
  <c r="BN16" i="2" s="1"/>
  <c r="T17" i="2"/>
  <c r="BN17" i="2" s="1"/>
  <c r="T18" i="2"/>
  <c r="BN18" i="2" s="1"/>
  <c r="T19" i="2"/>
  <c r="BN19" i="2" s="1"/>
  <c r="T21" i="2"/>
  <c r="BN21" i="2" s="1"/>
  <c r="T22" i="2"/>
  <c r="T23" i="2"/>
  <c r="T24" i="2"/>
  <c r="BN24" i="2" s="1"/>
  <c r="T25" i="2"/>
  <c r="BN25" i="2" s="1"/>
  <c r="T26" i="2"/>
  <c r="T27" i="2"/>
  <c r="T28" i="2"/>
  <c r="BN28" i="2" s="1"/>
  <c r="T29" i="2"/>
  <c r="BN29" i="2" s="1"/>
  <c r="T30" i="2"/>
  <c r="BN30" i="2" s="1"/>
  <c r="AS7" i="2"/>
  <c r="AS9" i="2"/>
  <c r="AS10" i="2"/>
  <c r="AS13" i="2"/>
  <c r="AS14" i="2"/>
  <c r="AS15" i="2"/>
  <c r="AS16" i="2"/>
  <c r="AS17" i="2"/>
  <c r="AS18" i="2"/>
  <c r="AS19" i="2"/>
  <c r="AS21" i="2"/>
  <c r="AS22" i="2"/>
  <c r="AS23" i="2"/>
  <c r="AS24" i="2"/>
  <c r="AS25" i="2"/>
  <c r="AS26" i="2"/>
  <c r="AS27" i="2"/>
  <c r="AS28" i="2"/>
  <c r="AS29" i="2"/>
  <c r="AS30" i="2"/>
  <c r="U7" i="2"/>
  <c r="BO7" i="2" s="1"/>
  <c r="U8" i="2"/>
  <c r="BO8" i="2" s="1"/>
  <c r="U9" i="2"/>
  <c r="BO9" i="2" s="1"/>
  <c r="U10" i="2"/>
  <c r="BO10" i="2" s="1"/>
  <c r="U12" i="2"/>
  <c r="BO12" i="2" s="1"/>
  <c r="U13" i="2"/>
  <c r="BO13" i="2" s="1"/>
  <c r="U14" i="2"/>
  <c r="U15" i="2"/>
  <c r="BO15" i="2" s="1"/>
  <c r="U16" i="2"/>
  <c r="BO16" i="2" s="1"/>
  <c r="U17" i="2"/>
  <c r="BO17" i="2" s="1"/>
  <c r="U18" i="2"/>
  <c r="BO18" i="2" s="1"/>
  <c r="U19" i="2"/>
  <c r="BO19" i="2" s="1"/>
  <c r="U21" i="2"/>
  <c r="BO21" i="2" s="1"/>
  <c r="U22" i="2"/>
  <c r="BO22" i="2" s="1"/>
  <c r="U23" i="2"/>
  <c r="BO23" i="2" s="1"/>
  <c r="U24" i="2"/>
  <c r="BO24" i="2" s="1"/>
  <c r="U25" i="2"/>
  <c r="BO25" i="2" s="1"/>
  <c r="U26" i="2"/>
  <c r="BO26" i="2" s="1"/>
  <c r="U27" i="2"/>
  <c r="BO27" i="2" s="1"/>
  <c r="U28" i="2"/>
  <c r="U29" i="2"/>
  <c r="U30" i="2"/>
  <c r="BO30" i="2" s="1"/>
  <c r="AT7" i="2"/>
  <c r="AT9" i="2"/>
  <c r="AT10" i="2"/>
  <c r="AT13" i="2"/>
  <c r="AT14" i="2"/>
  <c r="AT15" i="2"/>
  <c r="AT16" i="2"/>
  <c r="AT17" i="2"/>
  <c r="AT18" i="2"/>
  <c r="AT19" i="2"/>
  <c r="AT21" i="2"/>
  <c r="AT22" i="2"/>
  <c r="AT23" i="2"/>
  <c r="AT24" i="2"/>
  <c r="AT25" i="2"/>
  <c r="AT26" i="2"/>
  <c r="AT27" i="2"/>
  <c r="AT28" i="2"/>
  <c r="AT29" i="2"/>
  <c r="AT30" i="2"/>
  <c r="V7" i="2"/>
  <c r="BP7" i="2" s="1"/>
  <c r="V8" i="2"/>
  <c r="V9" i="2"/>
  <c r="BP9" i="2" s="1"/>
  <c r="V10" i="2"/>
  <c r="BP10" i="2" s="1"/>
  <c r="V12" i="2"/>
  <c r="BP12" i="2" s="1"/>
  <c r="V13" i="2"/>
  <c r="BP13" i="2" s="1"/>
  <c r="V14" i="2"/>
  <c r="BP14" i="2" s="1"/>
  <c r="V15" i="2"/>
  <c r="BP15" i="2" s="1"/>
  <c r="V16" i="2"/>
  <c r="BP16" i="2" s="1"/>
  <c r="V17" i="2"/>
  <c r="BP17" i="2" s="1"/>
  <c r="V18" i="2"/>
  <c r="BP18" i="2" s="1"/>
  <c r="V19" i="2"/>
  <c r="BP19" i="2" s="1"/>
  <c r="V21" i="2"/>
  <c r="BP21" i="2" s="1"/>
  <c r="V22" i="2"/>
  <c r="V23" i="2"/>
  <c r="V24" i="2"/>
  <c r="BP24" i="2" s="1"/>
  <c r="V25" i="2"/>
  <c r="V26" i="2"/>
  <c r="BP26" i="2" s="1"/>
  <c r="V27" i="2"/>
  <c r="BP27" i="2" s="1"/>
  <c r="V28" i="2"/>
  <c r="BP28" i="2" s="1"/>
  <c r="V29" i="2"/>
  <c r="BP29" i="2" s="1"/>
  <c r="V30" i="2"/>
  <c r="BP30" i="2" s="1"/>
  <c r="AU7" i="2"/>
  <c r="AU9" i="2"/>
  <c r="AU10" i="2"/>
  <c r="AU12" i="2"/>
  <c r="AU13" i="2"/>
  <c r="AU14" i="2"/>
  <c r="AU15" i="2"/>
  <c r="AU16" i="2"/>
  <c r="AU17" i="2"/>
  <c r="AU18" i="2"/>
  <c r="AU19" i="2"/>
  <c r="AU21" i="2"/>
  <c r="AU22" i="2"/>
  <c r="AU23" i="2"/>
  <c r="AU24" i="2"/>
  <c r="AU25" i="2"/>
  <c r="AU26" i="2"/>
  <c r="AU27" i="2"/>
  <c r="AU28" i="2"/>
  <c r="AU29" i="2"/>
  <c r="AU30" i="2"/>
  <c r="W7" i="2"/>
  <c r="BQ7" i="2" s="1"/>
  <c r="W8" i="2"/>
  <c r="BQ8" i="2" s="1"/>
  <c r="W9" i="2"/>
  <c r="BQ9" i="2" s="1"/>
  <c r="W10" i="2"/>
  <c r="W12" i="2"/>
  <c r="BQ12" i="2" s="1"/>
  <c r="W13" i="2"/>
  <c r="BQ13" i="2" s="1"/>
  <c r="W14" i="2"/>
  <c r="W15" i="2"/>
  <c r="BQ15" i="2" s="1"/>
  <c r="W16" i="2"/>
  <c r="BQ16" i="2" s="1"/>
  <c r="W17" i="2"/>
  <c r="BQ17" i="2" s="1"/>
  <c r="W18" i="2"/>
  <c r="BQ18" i="2" s="1"/>
  <c r="W19" i="2"/>
  <c r="BQ19" i="2" s="1"/>
  <c r="W21" i="2"/>
  <c r="BQ21" i="2" s="1"/>
  <c r="W22" i="2"/>
  <c r="BQ22" i="2" s="1"/>
  <c r="W23" i="2"/>
  <c r="BQ23" i="2" s="1"/>
  <c r="W24" i="2"/>
  <c r="BQ24" i="2" s="1"/>
  <c r="W25" i="2"/>
  <c r="BQ25" i="2" s="1"/>
  <c r="W26" i="2"/>
  <c r="BQ26" i="2" s="1"/>
  <c r="W27" i="2"/>
  <c r="W28" i="2"/>
  <c r="BQ28" i="2" s="1"/>
  <c r="W29" i="2"/>
  <c r="W30" i="2"/>
  <c r="BQ30" i="2" s="1"/>
  <c r="AV7" i="2"/>
  <c r="AV9" i="2"/>
  <c r="AV10" i="2"/>
  <c r="AV13" i="2"/>
  <c r="AV14" i="2"/>
  <c r="AV15" i="2"/>
  <c r="AV16" i="2"/>
  <c r="AV17" i="2"/>
  <c r="AV18" i="2"/>
  <c r="AV19" i="2"/>
  <c r="AV21" i="2"/>
  <c r="AV22" i="2"/>
  <c r="AV23" i="2"/>
  <c r="AV24" i="2"/>
  <c r="AV25" i="2"/>
  <c r="AV26" i="2"/>
  <c r="AV27" i="2"/>
  <c r="AV28" i="2"/>
  <c r="AV29" i="2"/>
  <c r="AV30" i="2"/>
  <c r="X7" i="2"/>
  <c r="X8" i="2"/>
  <c r="BR8" i="2" s="1"/>
  <c r="X9" i="2"/>
  <c r="BR9" i="2" s="1"/>
  <c r="X10" i="2"/>
  <c r="BR10" i="2" s="1"/>
  <c r="X12" i="2"/>
  <c r="X13" i="2"/>
  <c r="BR13" i="2" s="1"/>
  <c r="X14" i="2"/>
  <c r="BR14" i="2" s="1"/>
  <c r="X15" i="2"/>
  <c r="BR15" i="2" s="1"/>
  <c r="X16" i="2"/>
  <c r="BR16" i="2" s="1"/>
  <c r="X17" i="2"/>
  <c r="BR17" i="2" s="1"/>
  <c r="X18" i="2"/>
  <c r="BR18" i="2" s="1"/>
  <c r="X19" i="2"/>
  <c r="X21" i="2"/>
  <c r="BR21" i="2" s="1"/>
  <c r="X22" i="2"/>
  <c r="X23" i="2"/>
  <c r="BR23" i="2" s="1"/>
  <c r="X24" i="2"/>
  <c r="BR24" i="2" s="1"/>
  <c r="X25" i="2"/>
  <c r="BR25" i="2" s="1"/>
  <c r="X26" i="2"/>
  <c r="BR26" i="2" s="1"/>
  <c r="X27" i="2"/>
  <c r="BR27" i="2" s="1"/>
  <c r="X28" i="2"/>
  <c r="BR28" i="2" s="1"/>
  <c r="X29" i="2"/>
  <c r="BR29" i="2" s="1"/>
  <c r="X30" i="2"/>
  <c r="BR30" i="2" s="1"/>
  <c r="AW7" i="2"/>
  <c r="AW9" i="2"/>
  <c r="AW10" i="2"/>
  <c r="AW13" i="2"/>
  <c r="AW14" i="2"/>
  <c r="AW15" i="2"/>
  <c r="AW16" i="2"/>
  <c r="AW17" i="2"/>
  <c r="AW18" i="2"/>
  <c r="AW19" i="2"/>
  <c r="AW21" i="2"/>
  <c r="AW22" i="2"/>
  <c r="AW23" i="2"/>
  <c r="AW24" i="2"/>
  <c r="AW25" i="2"/>
  <c r="AW26" i="2"/>
  <c r="AW27" i="2"/>
  <c r="AW28" i="2"/>
  <c r="AW29" i="2"/>
  <c r="AW30" i="2"/>
  <c r="Y7" i="2"/>
  <c r="BS7" i="2" s="1"/>
  <c r="Y8" i="2"/>
  <c r="Y9" i="2"/>
  <c r="BS9" i="2" s="1"/>
  <c r="Y10" i="2"/>
  <c r="BS10" i="2" s="1"/>
  <c r="Y12" i="2"/>
  <c r="BS12" i="2" s="1"/>
  <c r="Y13" i="2"/>
  <c r="BS13" i="2" s="1"/>
  <c r="Y14" i="2"/>
  <c r="BS14" i="2" s="1"/>
  <c r="Y15" i="2"/>
  <c r="BS15" i="2" s="1"/>
  <c r="Y16" i="2"/>
  <c r="BS16" i="2" s="1"/>
  <c r="Y17" i="2"/>
  <c r="BS17" i="2" s="1"/>
  <c r="Y18" i="2"/>
  <c r="BS18" i="2" s="1"/>
  <c r="Y19" i="2"/>
  <c r="Y21" i="2"/>
  <c r="BS21" i="2" s="1"/>
  <c r="Y22" i="2"/>
  <c r="BS22" i="2" s="1"/>
  <c r="Y23" i="2"/>
  <c r="BS23" i="2" s="1"/>
  <c r="Y24" i="2"/>
  <c r="BS24" i="2" s="1"/>
  <c r="Y25" i="2"/>
  <c r="BS25" i="2" s="1"/>
  <c r="Y26" i="2"/>
  <c r="BS26" i="2" s="1"/>
  <c r="Y27" i="2"/>
  <c r="BS27" i="2" s="1"/>
  <c r="Y28" i="2"/>
  <c r="BS28" i="2" s="1"/>
  <c r="Y29" i="2"/>
  <c r="BS29" i="2" s="1"/>
  <c r="Y30" i="2"/>
  <c r="BS30" i="2" s="1"/>
  <c r="AX7" i="2"/>
  <c r="AX9" i="2"/>
  <c r="AX10" i="2"/>
  <c r="AX13" i="2"/>
  <c r="AX14" i="2"/>
  <c r="AX15" i="2"/>
  <c r="AX16" i="2"/>
  <c r="AX17" i="2"/>
  <c r="AX18" i="2"/>
  <c r="AX19" i="2"/>
  <c r="AX21" i="2"/>
  <c r="AX22" i="2"/>
  <c r="AX23" i="2"/>
  <c r="AX24" i="2"/>
  <c r="AX25" i="2"/>
  <c r="AX26" i="2"/>
  <c r="AX27" i="2"/>
  <c r="AX28" i="2"/>
  <c r="AX29" i="2"/>
  <c r="AX30" i="2"/>
  <c r="Z7" i="2"/>
  <c r="Z8" i="2"/>
  <c r="BT8" i="2" s="1"/>
  <c r="Z9" i="2"/>
  <c r="BT9" i="2" s="1"/>
  <c r="Z10" i="2"/>
  <c r="BT10" i="2" s="1"/>
  <c r="Z12" i="2"/>
  <c r="BT12" i="2" s="1"/>
  <c r="Z13" i="2"/>
  <c r="BT13" i="2" s="1"/>
  <c r="Z14" i="2"/>
  <c r="BT14" i="2" s="1"/>
  <c r="Z15" i="2"/>
  <c r="BT15" i="2" s="1"/>
  <c r="Z16" i="2"/>
  <c r="BT16" i="2" s="1"/>
  <c r="Z17" i="2"/>
  <c r="BT17" i="2" s="1"/>
  <c r="Z18" i="2"/>
  <c r="BT18" i="2" s="1"/>
  <c r="Z19" i="2"/>
  <c r="BT19" i="2" s="1"/>
  <c r="Z21" i="2"/>
  <c r="BT21" i="2" s="1"/>
  <c r="Z22" i="2"/>
  <c r="BT22" i="2" s="1"/>
  <c r="Z23" i="2"/>
  <c r="BT23" i="2" s="1"/>
  <c r="Z24" i="2"/>
  <c r="BT24" i="2" s="1"/>
  <c r="Z25" i="2"/>
  <c r="BT25" i="2" s="1"/>
  <c r="Z26" i="2"/>
  <c r="BT26" i="2" s="1"/>
  <c r="Z27" i="2"/>
  <c r="BT27" i="2" s="1"/>
  <c r="Z28" i="2"/>
  <c r="BT28" i="2" s="1"/>
  <c r="Z29" i="2"/>
  <c r="BT29" i="2" s="1"/>
  <c r="Z30" i="2"/>
  <c r="BT30" i="2" s="1"/>
  <c r="AY7" i="2"/>
  <c r="AY9" i="2"/>
  <c r="AY10" i="2"/>
  <c r="AY12" i="2"/>
  <c r="AY13" i="2"/>
  <c r="AY14" i="2"/>
  <c r="AY15" i="2"/>
  <c r="AY16" i="2"/>
  <c r="AY17" i="2"/>
  <c r="AY18" i="2"/>
  <c r="AY19" i="2"/>
  <c r="AY21" i="2"/>
  <c r="AY22" i="2"/>
  <c r="AY23" i="2"/>
  <c r="AY24" i="2"/>
  <c r="AY25" i="2"/>
  <c r="AY26" i="2"/>
  <c r="AY27" i="2"/>
  <c r="AY28" i="2"/>
  <c r="AY29" i="2"/>
  <c r="AY30" i="2"/>
  <c r="AA7" i="2"/>
  <c r="BU7" i="2" s="1"/>
  <c r="AA8" i="2"/>
  <c r="BU8" i="2" s="1"/>
  <c r="AA9" i="2"/>
  <c r="BU9" i="2" s="1"/>
  <c r="AA10" i="2"/>
  <c r="BU10" i="2" s="1"/>
  <c r="AA12" i="2"/>
  <c r="BU12" i="2" s="1"/>
  <c r="AA13" i="2"/>
  <c r="AA14" i="2"/>
  <c r="BU14" i="2" s="1"/>
  <c r="AA15" i="2"/>
  <c r="BU15" i="2" s="1"/>
  <c r="AA16" i="2"/>
  <c r="BU16" i="2" s="1"/>
  <c r="AA17" i="2"/>
  <c r="BU17" i="2" s="1"/>
  <c r="AA18" i="2"/>
  <c r="BU18" i="2" s="1"/>
  <c r="AA19" i="2"/>
  <c r="BU19" i="2" s="1"/>
  <c r="AA21" i="2"/>
  <c r="BU21" i="2" s="1"/>
  <c r="AA22" i="2"/>
  <c r="BU22" i="2" s="1"/>
  <c r="AA23" i="2"/>
  <c r="BU23" i="2" s="1"/>
  <c r="AA24" i="2"/>
  <c r="BU24" i="2" s="1"/>
  <c r="AA25" i="2"/>
  <c r="BU25" i="2" s="1"/>
  <c r="AA26" i="2"/>
  <c r="BU26" i="2" s="1"/>
  <c r="AA27" i="2"/>
  <c r="BU27" i="2" s="1"/>
  <c r="AA28" i="2"/>
  <c r="BU28" i="2" s="1"/>
  <c r="AA29" i="2"/>
  <c r="BU29" i="2" s="1"/>
  <c r="AA30" i="2"/>
  <c r="BU30" i="2" s="1"/>
  <c r="AZ7" i="2"/>
  <c r="AZ9" i="2"/>
  <c r="AZ10" i="2"/>
  <c r="AZ13" i="2"/>
  <c r="AZ14" i="2"/>
  <c r="AZ15" i="2"/>
  <c r="AZ16" i="2"/>
  <c r="AZ17" i="2"/>
  <c r="AZ18" i="2"/>
  <c r="AZ19" i="2"/>
  <c r="AZ21" i="2"/>
  <c r="AZ22" i="2"/>
  <c r="AZ23" i="2"/>
  <c r="AZ24" i="2"/>
  <c r="AZ25" i="2"/>
  <c r="AZ26" i="2"/>
  <c r="AZ27" i="2"/>
  <c r="AZ28" i="2"/>
  <c r="AZ29" i="2"/>
  <c r="AZ30" i="2"/>
  <c r="AB7" i="2"/>
  <c r="BV7" i="2" s="1"/>
  <c r="AB8" i="2"/>
  <c r="AB9" i="2"/>
  <c r="BV9" i="2" s="1"/>
  <c r="AB10" i="2"/>
  <c r="BV10" i="2" s="1"/>
  <c r="AB12" i="2"/>
  <c r="BV12" i="2" s="1"/>
  <c r="AB13" i="2"/>
  <c r="BV13" i="2" s="1"/>
  <c r="AB14" i="2"/>
  <c r="BV14" i="2" s="1"/>
  <c r="AB15" i="2"/>
  <c r="BV15" i="2" s="1"/>
  <c r="AB16" i="2"/>
  <c r="BV16" i="2" s="1"/>
  <c r="AB17" i="2"/>
  <c r="BV17" i="2" s="1"/>
  <c r="AB18" i="2"/>
  <c r="BV18" i="2" s="1"/>
  <c r="AB19" i="2"/>
  <c r="BV19" i="2" s="1"/>
  <c r="AB21" i="2"/>
  <c r="BV21" i="2" s="1"/>
  <c r="AB22" i="2"/>
  <c r="BV22" i="2" s="1"/>
  <c r="AB23" i="2"/>
  <c r="BV23" i="2" s="1"/>
  <c r="AB24" i="2"/>
  <c r="BV24" i="2" s="1"/>
  <c r="AB25" i="2"/>
  <c r="BV25" i="2" s="1"/>
  <c r="AB26" i="2"/>
  <c r="BV26" i="2" s="1"/>
  <c r="AB27" i="2"/>
  <c r="BV27" i="2" s="1"/>
  <c r="AB28" i="2"/>
  <c r="BV28" i="2" s="1"/>
  <c r="AB29" i="2"/>
  <c r="BV29" i="2" s="1"/>
  <c r="AB30" i="2"/>
  <c r="BV30" i="2" s="1"/>
  <c r="BA7" i="2"/>
  <c r="BA9" i="2"/>
  <c r="BA10" i="2"/>
  <c r="BA12" i="2"/>
  <c r="BA13" i="2"/>
  <c r="BA14" i="2"/>
  <c r="BA15" i="2"/>
  <c r="BA16" i="2"/>
  <c r="BA17" i="2"/>
  <c r="BA18" i="2"/>
  <c r="BA19" i="2"/>
  <c r="BA21" i="2"/>
  <c r="BA22" i="2"/>
  <c r="BA23" i="2"/>
  <c r="BA24" i="2"/>
  <c r="BA25" i="2"/>
  <c r="BA26" i="2"/>
  <c r="BA27" i="2"/>
  <c r="BA28" i="2"/>
  <c r="BA29" i="2"/>
  <c r="BA30" i="2"/>
  <c r="AC7" i="2"/>
  <c r="BW7" i="2" s="1"/>
  <c r="AC8" i="2"/>
  <c r="BW8" i="2" s="1"/>
  <c r="AC9" i="2"/>
  <c r="BW9" i="2" s="1"/>
  <c r="AC10" i="2"/>
  <c r="BW10" i="2" s="1"/>
  <c r="AC12" i="2"/>
  <c r="BW12" i="2" s="1"/>
  <c r="AC13" i="2"/>
  <c r="BW13" i="2" s="1"/>
  <c r="AC14" i="2"/>
  <c r="BW14" i="2" s="1"/>
  <c r="AC15" i="2"/>
  <c r="BW15" i="2" s="1"/>
  <c r="AC16" i="2"/>
  <c r="BW16" i="2" s="1"/>
  <c r="AC17" i="2"/>
  <c r="BW17" i="2" s="1"/>
  <c r="AC18" i="2"/>
  <c r="BW18" i="2" s="1"/>
  <c r="AC19" i="2"/>
  <c r="BW19" i="2" s="1"/>
  <c r="AC21" i="2"/>
  <c r="BW21" i="2" s="1"/>
  <c r="AC22" i="2"/>
  <c r="BW22" i="2" s="1"/>
  <c r="AC23" i="2"/>
  <c r="BW23" i="2" s="1"/>
  <c r="AC24" i="2"/>
  <c r="BW24" i="2" s="1"/>
  <c r="AC25" i="2"/>
  <c r="BW25" i="2" s="1"/>
  <c r="AC26" i="2"/>
  <c r="BW26" i="2" s="1"/>
  <c r="AC27" i="2"/>
  <c r="BW27" i="2" s="1"/>
  <c r="AC28" i="2"/>
  <c r="BW28" i="2" s="1"/>
  <c r="AC29" i="2"/>
  <c r="BW29" i="2" s="1"/>
  <c r="AC30" i="2"/>
  <c r="BW30" i="2" s="1"/>
  <c r="BB7" i="2"/>
  <c r="BB9" i="2"/>
  <c r="BB10" i="2"/>
  <c r="BB12" i="2"/>
  <c r="BB13" i="2"/>
  <c r="BB14" i="2"/>
  <c r="BB15" i="2"/>
  <c r="BB16" i="2"/>
  <c r="BB17" i="2"/>
  <c r="BB18" i="2"/>
  <c r="BB19" i="2"/>
  <c r="BB21" i="2"/>
  <c r="BB22" i="2"/>
  <c r="BB23" i="2"/>
  <c r="BB24" i="2"/>
  <c r="BB25" i="2"/>
  <c r="BB26" i="2"/>
  <c r="BB27" i="2"/>
  <c r="BB28" i="2"/>
  <c r="BB29" i="2"/>
  <c r="BB30" i="2"/>
  <c r="BD7" i="2"/>
  <c r="BD8" i="2"/>
  <c r="BD9" i="2"/>
  <c r="BD22" i="2"/>
  <c r="BD23" i="2"/>
  <c r="BE12" i="2"/>
  <c r="BE25" i="2"/>
  <c r="BE28" i="2"/>
  <c r="BE29" i="2"/>
  <c r="BF7" i="2"/>
  <c r="BF9" i="2"/>
  <c r="BF19" i="2"/>
  <c r="BF21" i="2"/>
  <c r="BF29" i="2"/>
  <c r="BF30" i="2"/>
  <c r="BG7" i="2"/>
  <c r="BG12" i="2"/>
  <c r="BG21" i="2"/>
  <c r="BG22" i="2"/>
  <c r="BG24" i="2"/>
  <c r="BG25" i="2"/>
  <c r="BH13" i="2"/>
  <c r="BH14" i="2"/>
  <c r="BH16" i="2"/>
  <c r="BH21" i="2"/>
  <c r="BH22" i="2"/>
  <c r="BH27" i="2"/>
  <c r="BH29" i="2"/>
  <c r="BH30" i="2"/>
  <c r="BI8" i="2"/>
  <c r="BI9" i="2"/>
  <c r="BI19" i="2"/>
  <c r="BI22" i="2"/>
  <c r="BI23" i="2"/>
  <c r="BI26" i="2"/>
  <c r="BJ7" i="2"/>
  <c r="BJ12" i="2"/>
  <c r="BJ13" i="2"/>
  <c r="BJ14" i="2"/>
  <c r="BJ25" i="2"/>
  <c r="BJ26" i="2"/>
  <c r="BJ27" i="2"/>
  <c r="BJ28" i="2"/>
  <c r="BK7" i="2"/>
  <c r="BK19" i="2"/>
  <c r="BK21" i="2"/>
  <c r="BK29" i="2"/>
  <c r="BK30" i="2"/>
  <c r="BL9" i="2"/>
  <c r="BL12" i="2"/>
  <c r="BL13" i="2"/>
  <c r="BL23" i="2"/>
  <c r="BL25" i="2"/>
  <c r="BL26" i="2"/>
  <c r="BM19" i="2"/>
  <c r="BM28" i="2"/>
  <c r="BN8" i="2"/>
  <c r="BN9" i="2"/>
  <c r="BN13" i="2"/>
  <c r="BN22" i="2"/>
  <c r="BN23" i="2"/>
  <c r="BN26" i="2"/>
  <c r="BN27" i="2"/>
  <c r="BO28" i="2"/>
  <c r="BO29" i="2"/>
  <c r="BP8" i="2"/>
  <c r="BP22" i="2"/>
  <c r="BP23" i="2"/>
  <c r="BP25" i="2"/>
  <c r="BQ14" i="2"/>
  <c r="BQ27" i="2"/>
  <c r="BQ29" i="2"/>
  <c r="BR22" i="2"/>
  <c r="BS8" i="2"/>
  <c r="BS19" i="2"/>
  <c r="BU13" i="2"/>
  <c r="A6" i="17"/>
  <c r="A21" i="17" s="1"/>
  <c r="A5" i="17"/>
  <c r="A28" i="17"/>
  <c r="A4" i="14"/>
  <c r="A3" i="14"/>
  <c r="A11" i="14"/>
  <c r="M4" i="14"/>
  <c r="O6" i="17"/>
  <c r="K4" i="14"/>
  <c r="O16" i="1"/>
  <c r="BT7" i="2"/>
  <c r="L4" i="14"/>
  <c r="N6" i="17"/>
  <c r="F64" i="18" l="1"/>
  <c r="F88" i="33" s="1"/>
  <c r="E64" i="18"/>
  <c r="E88" i="33" s="1"/>
  <c r="D64" i="18"/>
  <c r="D88" i="33" s="1"/>
  <c r="C64" i="18"/>
  <c r="C88" i="33" s="1"/>
  <c r="B70" i="18"/>
  <c r="B95" i="33" s="1"/>
  <c r="D4" i="14"/>
  <c r="F43" i="17"/>
  <c r="D8" i="16" s="1"/>
  <c r="F35" i="17"/>
  <c r="H43" i="17"/>
  <c r="F8" i="16" s="1"/>
  <c r="H35" i="17"/>
  <c r="C4" i="14"/>
  <c r="E43" i="17"/>
  <c r="C8" i="16" s="1"/>
  <c r="E35" i="17"/>
  <c r="G43" i="17"/>
  <c r="E8" i="16" s="1"/>
  <c r="G35" i="17"/>
  <c r="E6" i="17"/>
  <c r="E21" i="17" s="1"/>
  <c r="J46" i="2"/>
  <c r="G16" i="1"/>
  <c r="G25" i="1"/>
  <c r="E5" i="17"/>
  <c r="E20" i="17" s="1"/>
  <c r="D35" i="18"/>
  <c r="AU16" i="4"/>
  <c r="V34" i="4" s="1"/>
  <c r="O18" i="16" s="1"/>
  <c r="AK16" i="4"/>
  <c r="L34" i="4" s="1"/>
  <c r="E18" i="16" s="1"/>
  <c r="AQ16" i="4"/>
  <c r="R34" i="4" s="1"/>
  <c r="K18" i="16" s="1"/>
  <c r="C17" i="15"/>
  <c r="K16" i="4"/>
  <c r="K32" i="4" s="1"/>
  <c r="D16" i="16" s="1"/>
  <c r="M16" i="4"/>
  <c r="M32" i="4" s="1"/>
  <c r="F16" i="16" s="1"/>
  <c r="O16" i="4"/>
  <c r="O32" i="4" s="1"/>
  <c r="H16" i="16" s="1"/>
  <c r="S16" i="4"/>
  <c r="S32" i="4" s="1"/>
  <c r="L16" i="16" s="1"/>
  <c r="N16" i="4"/>
  <c r="N32" i="4" s="1"/>
  <c r="G16" i="16" s="1"/>
  <c r="R16" i="4"/>
  <c r="R32" i="4" s="1"/>
  <c r="K16" i="16" s="1"/>
  <c r="V16" i="4"/>
  <c r="V32" i="4" s="1"/>
  <c r="O16" i="16" s="1"/>
  <c r="Z16" i="4"/>
  <c r="Z32" i="4" s="1"/>
  <c r="S16" i="16" s="1"/>
  <c r="BJ16" i="4"/>
  <c r="L33" i="4" s="1"/>
  <c r="BP16" i="4"/>
  <c r="R33" i="4" s="1"/>
  <c r="K17" i="16" s="1"/>
  <c r="BT16" i="4"/>
  <c r="V33" i="4" s="1"/>
  <c r="O17" i="16" s="1"/>
  <c r="BX16" i="4"/>
  <c r="Z33" i="4" s="1"/>
  <c r="S17" i="16" s="1"/>
  <c r="BZ16" i="4"/>
  <c r="AB33" i="4" s="1"/>
  <c r="AI16" i="4"/>
  <c r="J34" i="4" s="1"/>
  <c r="C18" i="16" s="1"/>
  <c r="AG16" i="4"/>
  <c r="BF16" i="4"/>
  <c r="Q16" i="4"/>
  <c r="Q32" i="4" s="1"/>
  <c r="J16" i="16" s="1"/>
  <c r="U16" i="4"/>
  <c r="U32" i="4" s="1"/>
  <c r="N16" i="16" s="1"/>
  <c r="W16" i="4"/>
  <c r="W32" i="4" s="1"/>
  <c r="P16" i="16" s="1"/>
  <c r="Y16" i="4"/>
  <c r="Y32" i="4" s="1"/>
  <c r="R16" i="16" s="1"/>
  <c r="BI16" i="4"/>
  <c r="K33" i="4" s="1"/>
  <c r="D17" i="16" s="1"/>
  <c r="BK16" i="4"/>
  <c r="M33" i="4" s="1"/>
  <c r="F17" i="16" s="1"/>
  <c r="BM16" i="4"/>
  <c r="O33" i="4" s="1"/>
  <c r="H17" i="16" s="1"/>
  <c r="BY16" i="4"/>
  <c r="AA33" i="4" s="1"/>
  <c r="AN16" i="4"/>
  <c r="O34" i="4" s="1"/>
  <c r="H18" i="16" s="1"/>
  <c r="AR16" i="4"/>
  <c r="S34" i="4" s="1"/>
  <c r="L18" i="16" s="1"/>
  <c r="AV16" i="4"/>
  <c r="W34" i="4" s="1"/>
  <c r="P18" i="16" s="1"/>
  <c r="AX16" i="4"/>
  <c r="Y34" i="4" s="1"/>
  <c r="R18" i="16" s="1"/>
  <c r="AZ16" i="4"/>
  <c r="AA34" i="4" s="1"/>
  <c r="T18" i="16" s="1"/>
  <c r="BB16" i="4"/>
  <c r="AC34" i="4" s="1"/>
  <c r="V18" i="16" s="1"/>
  <c r="AL16" i="4"/>
  <c r="M34" i="4" s="1"/>
  <c r="F18" i="16" s="1"/>
  <c r="AP16" i="4"/>
  <c r="Q34" i="4" s="1"/>
  <c r="J18" i="16" s="1"/>
  <c r="AT16" i="4"/>
  <c r="U34" i="4" s="1"/>
  <c r="N18" i="16" s="1"/>
  <c r="BD16" i="4"/>
  <c r="AA16" i="4"/>
  <c r="AA32" i="4" s="1"/>
  <c r="T16" i="16" s="1"/>
  <c r="BO16" i="4"/>
  <c r="Q33" i="4" s="1"/>
  <c r="BQ16" i="4"/>
  <c r="S33" i="4" s="1"/>
  <c r="BS16" i="4"/>
  <c r="U33" i="4" s="1"/>
  <c r="N17" i="16" s="1"/>
  <c r="BU16" i="4"/>
  <c r="W33" i="4" s="1"/>
  <c r="BW16" i="4"/>
  <c r="Y33" i="4" s="1"/>
  <c r="CA16" i="4"/>
  <c r="AC33" i="4" s="1"/>
  <c r="CD16" i="4"/>
  <c r="CB16" i="4"/>
  <c r="J16" i="4"/>
  <c r="J17" i="4" s="1"/>
  <c r="BN16" i="4"/>
  <c r="P33" i="4" s="1"/>
  <c r="I17" i="16" s="1"/>
  <c r="BR16" i="4"/>
  <c r="T33" i="4" s="1"/>
  <c r="BV16" i="4"/>
  <c r="X33" i="4" s="1"/>
  <c r="Q17" i="16" s="1"/>
  <c r="AM16" i="4"/>
  <c r="N34" i="4" s="1"/>
  <c r="G18" i="16" s="1"/>
  <c r="AO16" i="4"/>
  <c r="P34" i="4" s="1"/>
  <c r="I18" i="16" s="1"/>
  <c r="AS16" i="4"/>
  <c r="T34" i="4" s="1"/>
  <c r="M18" i="16" s="1"/>
  <c r="AW16" i="4"/>
  <c r="X34" i="4" s="1"/>
  <c r="Q18" i="16" s="1"/>
  <c r="AE16" i="4"/>
  <c r="L16" i="4"/>
  <c r="L32" i="4" s="1"/>
  <c r="E16" i="16" s="1"/>
  <c r="P16" i="4"/>
  <c r="P32" i="4" s="1"/>
  <c r="I16" i="16" s="1"/>
  <c r="T16" i="4"/>
  <c r="T32" i="4" s="1"/>
  <c r="M16" i="16" s="1"/>
  <c r="X16" i="4"/>
  <c r="X32" i="4" s="1"/>
  <c r="Q16" i="16" s="1"/>
  <c r="BL16" i="4"/>
  <c r="N33" i="4" s="1"/>
  <c r="AI31" i="2"/>
  <c r="J53" i="2" s="1"/>
  <c r="C16" i="14" s="1"/>
  <c r="C4" i="16" s="1"/>
  <c r="BD21" i="2"/>
  <c r="J49" i="2"/>
  <c r="K49" i="2" s="1"/>
  <c r="L49" i="2" s="1"/>
  <c r="M49" i="2" s="1"/>
  <c r="J45" i="2"/>
  <c r="C4" i="15" s="1"/>
  <c r="BE9" i="2"/>
  <c r="BE21" i="2"/>
  <c r="BE7" i="2"/>
  <c r="K45" i="2"/>
  <c r="J48" i="2"/>
  <c r="BF15" i="2"/>
  <c r="J47" i="2"/>
  <c r="K47" i="2" s="1"/>
  <c r="L47" i="2" s="1"/>
  <c r="M47" i="2" s="1"/>
  <c r="BE8" i="2"/>
  <c r="X42" i="2"/>
  <c r="AZ12" i="2"/>
  <c r="AZ31" i="2" s="1"/>
  <c r="AA53" i="2" s="1"/>
  <c r="T16" i="14" s="1"/>
  <c r="T4" i="16" s="1"/>
  <c r="AQ12" i="2"/>
  <c r="AQ31" i="2" s="1"/>
  <c r="R53" i="2" s="1"/>
  <c r="K16" i="14" s="1"/>
  <c r="K4" i="16" s="1"/>
  <c r="W33" i="2"/>
  <c r="T42" i="2"/>
  <c r="AU31" i="2"/>
  <c r="V53" i="2" s="1"/>
  <c r="O16" i="14" s="1"/>
  <c r="O4" i="16" s="1"/>
  <c r="BA31" i="2"/>
  <c r="AB53" i="2" s="1"/>
  <c r="U16" i="14" s="1"/>
  <c r="U4" i="16" s="1"/>
  <c r="AC42" i="2"/>
  <c r="BQ10" i="2"/>
  <c r="BQ31" i="2" s="1"/>
  <c r="K31" i="2"/>
  <c r="W42" i="2"/>
  <c r="AV12" i="2"/>
  <c r="AV31" i="2" s="1"/>
  <c r="W53" i="2" s="1"/>
  <c r="P16" i="14" s="1"/>
  <c r="P4" i="16" s="1"/>
  <c r="V42" i="2"/>
  <c r="J16" i="1"/>
  <c r="S5" i="14"/>
  <c r="H75" i="1"/>
  <c r="D15" i="14" s="1"/>
  <c r="D18" i="14" s="1"/>
  <c r="G75" i="1"/>
  <c r="C15" i="14" s="1"/>
  <c r="C18" i="14" s="1"/>
  <c r="L16" i="1"/>
  <c r="Q25" i="1"/>
  <c r="M7" i="14" s="1"/>
  <c r="G6" i="17"/>
  <c r="F6" i="17"/>
  <c r="R6" i="17"/>
  <c r="P4" i="14"/>
  <c r="E35" i="18" s="1"/>
  <c r="W55" i="1"/>
  <c r="S11" i="14" s="1"/>
  <c r="P6" i="17"/>
  <c r="E4" i="14"/>
  <c r="E5" i="14" s="1"/>
  <c r="X16" i="1"/>
  <c r="S6" i="17"/>
  <c r="I16" i="1"/>
  <c r="F4" i="14"/>
  <c r="R35" i="1"/>
  <c r="U16" i="1"/>
  <c r="H6" i="17"/>
  <c r="U46" i="1"/>
  <c r="Q10" i="14" s="1"/>
  <c r="H4" i="14"/>
  <c r="H5" i="14" s="1"/>
  <c r="K46" i="1"/>
  <c r="G10" i="14" s="1"/>
  <c r="P25" i="1"/>
  <c r="L7" i="14" s="1"/>
  <c r="H35" i="1"/>
  <c r="N35" i="1"/>
  <c r="J35" i="1"/>
  <c r="V35" i="1"/>
  <c r="O35" i="1"/>
  <c r="R5" i="17"/>
  <c r="W25" i="1"/>
  <c r="S7" i="14" s="1"/>
  <c r="T6" i="17"/>
  <c r="I6" i="17"/>
  <c r="K6" i="17"/>
  <c r="T4" i="14"/>
  <c r="Q6" i="17"/>
  <c r="J46" i="1"/>
  <c r="F10" i="14" s="1"/>
  <c r="V46" i="1"/>
  <c r="R10" i="14" s="1"/>
  <c r="V25" i="1"/>
  <c r="R7" i="14" s="1"/>
  <c r="J6" i="17"/>
  <c r="P16" i="1"/>
  <c r="V55" i="1"/>
  <c r="R11" i="14" s="1"/>
  <c r="J55" i="1"/>
  <c r="F11" i="14" s="1"/>
  <c r="R55" i="1"/>
  <c r="N11" i="14" s="1"/>
  <c r="Z55" i="1"/>
  <c r="V11" i="14" s="1"/>
  <c r="N55" i="1"/>
  <c r="J11" i="14" s="1"/>
  <c r="X35" i="1"/>
  <c r="S25" i="1"/>
  <c r="O7" i="14" s="1"/>
  <c r="H55" i="1"/>
  <c r="D11" i="14" s="1"/>
  <c r="L55" i="1"/>
  <c r="H11" i="14" s="1"/>
  <c r="X55" i="1"/>
  <c r="T11" i="14" s="1"/>
  <c r="P55" i="1"/>
  <c r="L11" i="14" s="1"/>
  <c r="Z16" i="1"/>
  <c r="X25" i="1"/>
  <c r="T7" i="14" s="1"/>
  <c r="K35" i="1"/>
  <c r="W35" i="1"/>
  <c r="L5" i="17"/>
  <c r="K25" i="1"/>
  <c r="G7" i="14" s="1"/>
  <c r="V4" i="14"/>
  <c r="V5" i="14" s="1"/>
  <c r="X46" i="1"/>
  <c r="T10" i="14" s="1"/>
  <c r="P46" i="1"/>
  <c r="L10" i="14" s="1"/>
  <c r="M55" i="1"/>
  <c r="I11" i="14" s="1"/>
  <c r="J4" i="14"/>
  <c r="O46" i="1"/>
  <c r="K10" i="14" s="1"/>
  <c r="W46" i="1"/>
  <c r="S10" i="14" s="1"/>
  <c r="T35" i="1"/>
  <c r="M35" i="1"/>
  <c r="T25" i="1"/>
  <c r="P7" i="14" s="1"/>
  <c r="M25" i="1"/>
  <c r="I7" i="14" s="1"/>
  <c r="M6" i="17"/>
  <c r="I35" i="1"/>
  <c r="BP31" i="2"/>
  <c r="BH31" i="2"/>
  <c r="AY31" i="2"/>
  <c r="Z53" i="2" s="1"/>
  <c r="S16" i="14" s="1"/>
  <c r="S4" i="16" s="1"/>
  <c r="Z35" i="1"/>
  <c r="L35" i="1"/>
  <c r="N46" i="1"/>
  <c r="J10" i="14" s="1"/>
  <c r="K55" i="1"/>
  <c r="G11" i="14" s="1"/>
  <c r="BW31" i="2"/>
  <c r="BU31" i="2"/>
  <c r="Z31" i="2"/>
  <c r="W31" i="2"/>
  <c r="BS31" i="2"/>
  <c r="R42" i="2"/>
  <c r="P42" i="2"/>
  <c r="P35" i="1"/>
  <c r="AB33" i="2"/>
  <c r="K42" i="2"/>
  <c r="Q35" i="1"/>
  <c r="G46" i="1"/>
  <c r="C10" i="14" s="1"/>
  <c r="Y55" i="1"/>
  <c r="U11" i="14" s="1"/>
  <c r="J25" i="1"/>
  <c r="F7" i="14" s="1"/>
  <c r="BT31" i="2"/>
  <c r="BK31" i="2"/>
  <c r="Z42" i="2"/>
  <c r="Q46" i="1"/>
  <c r="M10" i="14" s="1"/>
  <c r="S46" i="1"/>
  <c r="O10" i="14" s="1"/>
  <c r="AC16" i="4"/>
  <c r="AC32" i="4" s="1"/>
  <c r="V16" i="16" s="1"/>
  <c r="BA16" i="4"/>
  <c r="AB34" i="4" s="1"/>
  <c r="U18" i="16" s="1"/>
  <c r="N5" i="17"/>
  <c r="M42" i="2"/>
  <c r="I46" i="1"/>
  <c r="E10" i="14" s="1"/>
  <c r="R46" i="1"/>
  <c r="N10" i="14" s="1"/>
  <c r="T46" i="1"/>
  <c r="P10" i="14" s="1"/>
  <c r="O55" i="1"/>
  <c r="K11" i="14" s="1"/>
  <c r="S55" i="1"/>
  <c r="O11" i="14" s="1"/>
  <c r="AC31" i="2"/>
  <c r="BE14" i="2"/>
  <c r="BB31" i="2"/>
  <c r="AC53" i="2" s="1"/>
  <c r="V16" i="14" s="1"/>
  <c r="V4" i="16" s="1"/>
  <c r="AP31" i="2"/>
  <c r="Q53" i="2" s="1"/>
  <c r="J16" i="14" s="1"/>
  <c r="J4" i="16" s="1"/>
  <c r="AO31" i="2"/>
  <c r="P53" i="2" s="1"/>
  <c r="I16" i="14" s="1"/>
  <c r="I4" i="16" s="1"/>
  <c r="AN31" i="2"/>
  <c r="O53" i="2" s="1"/>
  <c r="H16" i="14" s="1"/>
  <c r="H4" i="16" s="1"/>
  <c r="O33" i="2"/>
  <c r="AM31" i="2"/>
  <c r="N53" i="2" s="1"/>
  <c r="G16" i="14" s="1"/>
  <c r="G4" i="16" s="1"/>
  <c r="N33" i="2"/>
  <c r="AL31" i="2"/>
  <c r="M53" i="2" s="1"/>
  <c r="F16" i="14" s="1"/>
  <c r="F4" i="16" s="1"/>
  <c r="AK31" i="2"/>
  <c r="L53" i="2" s="1"/>
  <c r="E16" i="14" s="1"/>
  <c r="E4" i="16" s="1"/>
  <c r="L33" i="2"/>
  <c r="U35" i="1"/>
  <c r="Q55" i="1"/>
  <c r="M11" i="14" s="1"/>
  <c r="T55" i="1"/>
  <c r="P11" i="14" s="1"/>
  <c r="L5" i="14"/>
  <c r="X31" i="2"/>
  <c r="G55" i="1"/>
  <c r="U31" i="2"/>
  <c r="Y42" i="2"/>
  <c r="Q42" i="2"/>
  <c r="AB42" i="2"/>
  <c r="M46" i="1"/>
  <c r="I10" i="14" s="1"/>
  <c r="Y46" i="1"/>
  <c r="U10" i="14" s="1"/>
  <c r="I55" i="1"/>
  <c r="E11" i="14" s="1"/>
  <c r="U42" i="2"/>
  <c r="S42" i="2"/>
  <c r="N42" i="2"/>
  <c r="U55" i="1"/>
  <c r="Q11" i="14" s="1"/>
  <c r="CE16" i="4"/>
  <c r="T5" i="17"/>
  <c r="K3" i="14"/>
  <c r="R16" i="1"/>
  <c r="S5" i="17"/>
  <c r="H5" i="17"/>
  <c r="K5" i="17"/>
  <c r="C5" i="14"/>
  <c r="F5" i="17"/>
  <c r="S16" i="1"/>
  <c r="O5" i="17"/>
  <c r="P3" i="14"/>
  <c r="I3" i="14"/>
  <c r="I5" i="14" s="1"/>
  <c r="F3" i="14"/>
  <c r="Q16" i="1"/>
  <c r="W16" i="1"/>
  <c r="Q3" i="14"/>
  <c r="Q5" i="14" s="1"/>
  <c r="Q5" i="17"/>
  <c r="J3" i="14"/>
  <c r="V5" i="17"/>
  <c r="U5" i="17"/>
  <c r="M5" i="17"/>
  <c r="M5" i="14"/>
  <c r="V16" i="1"/>
  <c r="H16" i="1"/>
  <c r="G5" i="17"/>
  <c r="V6" i="17"/>
  <c r="M16" i="1"/>
  <c r="L6" i="17"/>
  <c r="X6" i="17"/>
  <c r="U6" i="17"/>
  <c r="R25" i="1"/>
  <c r="N7" i="14" s="1"/>
  <c r="Y16" i="1"/>
  <c r="W6" i="17"/>
  <c r="Z25" i="1"/>
  <c r="V7" i="14" s="1"/>
  <c r="I25" i="1"/>
  <c r="E7" i="14" s="1"/>
  <c r="BL31" i="2"/>
  <c r="BN31" i="2"/>
  <c r="N31" i="2"/>
  <c r="BO14" i="2"/>
  <c r="BO31" i="2" s="1"/>
  <c r="H25" i="1"/>
  <c r="U3" i="14"/>
  <c r="X5" i="17"/>
  <c r="W5" i="17"/>
  <c r="M31" i="2"/>
  <c r="M33" i="2"/>
  <c r="T33" i="2"/>
  <c r="BI14" i="2"/>
  <c r="BI31" i="2" s="1"/>
  <c r="BV8" i="2"/>
  <c r="BV31" i="2" s="1"/>
  <c r="AB31" i="2"/>
  <c r="BR7" i="2"/>
  <c r="X33" i="2"/>
  <c r="S31" i="2"/>
  <c r="O42" i="2"/>
  <c r="J42" i="2"/>
  <c r="G35" i="1"/>
  <c r="BJ31" i="2"/>
  <c r="K33" i="2"/>
  <c r="T31" i="2"/>
  <c r="H46" i="1"/>
  <c r="D10" i="14" s="1"/>
  <c r="Z46" i="1"/>
  <c r="V10" i="14" s="1"/>
  <c r="Z33" i="2"/>
  <c r="S35" i="1"/>
  <c r="O31" i="2"/>
  <c r="L31" i="2"/>
  <c r="BR19" i="2"/>
  <c r="BM31" i="2"/>
  <c r="G3" i="14"/>
  <c r="J5" i="17"/>
  <c r="I5" i="17"/>
  <c r="K16" i="1"/>
  <c r="R33" i="2"/>
  <c r="R56" i="2" s="1"/>
  <c r="M45" i="17" s="1"/>
  <c r="K10" i="16" s="1"/>
  <c r="AA33" i="2"/>
  <c r="Q33" i="2"/>
  <c r="AC33" i="2"/>
  <c r="L42" i="2"/>
  <c r="AA31" i="2"/>
  <c r="Q31" i="2"/>
  <c r="U25" i="1"/>
  <c r="Q7" i="14" s="1"/>
  <c r="Y31" i="2"/>
  <c r="Y33" i="2"/>
  <c r="P31" i="2"/>
  <c r="P33" i="2"/>
  <c r="J33" i="2"/>
  <c r="J56" i="2" s="1"/>
  <c r="E45" i="17" s="1"/>
  <c r="C10" i="16" s="1"/>
  <c r="J31" i="2"/>
  <c r="BD10" i="2"/>
  <c r="BD31" i="2" s="1"/>
  <c r="BD32" i="2" s="1"/>
  <c r="AA42" i="2"/>
  <c r="R31" i="2"/>
  <c r="BF8" i="2"/>
  <c r="BR12" i="2"/>
  <c r="L46" i="1"/>
  <c r="H10" i="14" s="1"/>
  <c r="Y25" i="1"/>
  <c r="U7" i="14" s="1"/>
  <c r="M9" i="17"/>
  <c r="AJ31" i="2"/>
  <c r="K53" i="2" s="1"/>
  <c r="D16" i="14" s="1"/>
  <c r="D4" i="16" s="1"/>
  <c r="L25" i="1"/>
  <c r="H7" i="14" s="1"/>
  <c r="BG9" i="2"/>
  <c r="BG31" i="2" s="1"/>
  <c r="V31" i="2"/>
  <c r="V33" i="2"/>
  <c r="Y35" i="1"/>
  <c r="AF16" i="4"/>
  <c r="U33" i="2"/>
  <c r="R3" i="14"/>
  <c r="N3" i="14"/>
  <c r="N5" i="14" s="1"/>
  <c r="D3" i="14"/>
  <c r="D5" i="14" s="1"/>
  <c r="AJ16" i="4"/>
  <c r="K34" i="4" s="1"/>
  <c r="D18" i="16" s="1"/>
  <c r="AY16" i="4"/>
  <c r="Z34" i="4" s="1"/>
  <c r="S18" i="16" s="1"/>
  <c r="S33" i="2"/>
  <c r="AD16" i="4"/>
  <c r="AB16" i="4"/>
  <c r="AB32" i="4" s="1"/>
  <c r="U16" i="16" s="1"/>
  <c r="T3" i="14"/>
  <c r="P5" i="17"/>
  <c r="BE16" i="4"/>
  <c r="O5" i="14"/>
  <c r="CC16" i="4"/>
  <c r="BH16" i="4"/>
  <c r="J33" i="4" s="1"/>
  <c r="BC16" i="4"/>
  <c r="K38" i="4"/>
  <c r="D20" i="14" s="1"/>
  <c r="B60" i="18" l="1"/>
  <c r="B64" i="18"/>
  <c r="B88" i="33" s="1"/>
  <c r="X44" i="17"/>
  <c r="V9" i="16" s="1"/>
  <c r="X36" i="17"/>
  <c r="L44" i="17"/>
  <c r="J9" i="16" s="1"/>
  <c r="L36" i="17"/>
  <c r="D9" i="14"/>
  <c r="F36" i="17"/>
  <c r="F44" i="17"/>
  <c r="D9" i="16" s="1"/>
  <c r="H36" i="17"/>
  <c r="H44" i="17"/>
  <c r="F9" i="16" s="1"/>
  <c r="V36" i="17"/>
  <c r="V44" i="17"/>
  <c r="T9" i="16" s="1"/>
  <c r="U36" i="17"/>
  <c r="U44" i="17"/>
  <c r="S9" i="16" s="1"/>
  <c r="N44" i="17"/>
  <c r="L9" i="16" s="1"/>
  <c r="N36" i="17"/>
  <c r="G36" i="17"/>
  <c r="G44" i="17"/>
  <c r="E9" i="16" s="1"/>
  <c r="I36" i="17"/>
  <c r="I44" i="17"/>
  <c r="G9" i="16" s="1"/>
  <c r="S36" i="17"/>
  <c r="S44" i="17"/>
  <c r="Q9" i="16" s="1"/>
  <c r="W36" i="17"/>
  <c r="W44" i="17"/>
  <c r="U9" i="16" s="1"/>
  <c r="R36" i="17"/>
  <c r="R44" i="17"/>
  <c r="P9" i="16" s="1"/>
  <c r="P44" i="17"/>
  <c r="N9" i="16" s="1"/>
  <c r="P36" i="17"/>
  <c r="C9" i="14"/>
  <c r="E44" i="17"/>
  <c r="C9" i="16" s="1"/>
  <c r="E36" i="17"/>
  <c r="K36" i="17"/>
  <c r="K44" i="17"/>
  <c r="I9" i="16" s="1"/>
  <c r="Q44" i="17"/>
  <c r="O9" i="16" s="1"/>
  <c r="Q36" i="17"/>
  <c r="O44" i="17"/>
  <c r="M9" i="16" s="1"/>
  <c r="O36" i="17"/>
  <c r="M36" i="17"/>
  <c r="M44" i="17"/>
  <c r="K9" i="16" s="1"/>
  <c r="J36" i="17"/>
  <c r="J44" i="17"/>
  <c r="H9" i="16" s="1"/>
  <c r="T36" i="17"/>
  <c r="T44" i="17"/>
  <c r="R9" i="16" s="1"/>
  <c r="M38" i="17"/>
  <c r="K11" i="15" s="1"/>
  <c r="U9" i="14"/>
  <c r="O9" i="14"/>
  <c r="P9" i="14"/>
  <c r="N9" i="14"/>
  <c r="M9" i="14"/>
  <c r="K9" i="14"/>
  <c r="H9" i="14"/>
  <c r="R9" i="14"/>
  <c r="V9" i="14"/>
  <c r="M39" i="17"/>
  <c r="L9" i="14"/>
  <c r="Q9" i="14"/>
  <c r="T9" i="14"/>
  <c r="F9" i="14"/>
  <c r="J9" i="14"/>
  <c r="E9" i="14"/>
  <c r="S9" i="14"/>
  <c r="I9" i="14"/>
  <c r="G9" i="14"/>
  <c r="E9" i="17"/>
  <c r="E17" i="17" s="1"/>
  <c r="E34" i="17" s="1"/>
  <c r="C8" i="15" s="1"/>
  <c r="E38" i="17"/>
  <c r="C11" i="15" s="1"/>
  <c r="E39" i="17"/>
  <c r="F60" i="18"/>
  <c r="D7" i="14"/>
  <c r="C5" i="16"/>
  <c r="C60" i="18"/>
  <c r="K5" i="16"/>
  <c r="C11" i="14"/>
  <c r="B43" i="18" s="1"/>
  <c r="F20" i="17"/>
  <c r="G20" i="17" s="1"/>
  <c r="D20" i="16"/>
  <c r="F73" i="18"/>
  <c r="F98" i="33" s="1"/>
  <c r="H20" i="16"/>
  <c r="F20" i="16"/>
  <c r="E22" i="17"/>
  <c r="C10" i="15" s="1"/>
  <c r="F21" i="17"/>
  <c r="F35" i="18"/>
  <c r="E43" i="18"/>
  <c r="C43" i="18"/>
  <c r="B42" i="18"/>
  <c r="F34" i="18"/>
  <c r="C73" i="18"/>
  <c r="C98" i="33" s="1"/>
  <c r="Q38" i="4"/>
  <c r="J20" i="14" s="1"/>
  <c r="J17" i="16"/>
  <c r="J20" i="16" s="1"/>
  <c r="AA38" i="4"/>
  <c r="T20" i="14" s="1"/>
  <c r="T17" i="16"/>
  <c r="T20" i="16" s="1"/>
  <c r="W38" i="4"/>
  <c r="P20" i="14" s="1"/>
  <c r="P17" i="16"/>
  <c r="B73" i="18"/>
  <c r="B98" i="33" s="1"/>
  <c r="AB38" i="4"/>
  <c r="U20" i="14" s="1"/>
  <c r="U17" i="16"/>
  <c r="U20" i="16" s="1"/>
  <c r="D73" i="18"/>
  <c r="D98" i="33" s="1"/>
  <c r="L38" i="4"/>
  <c r="E20" i="14" s="1"/>
  <c r="E17" i="16"/>
  <c r="E20" i="16" s="1"/>
  <c r="E73" i="18"/>
  <c r="E98" i="33" s="1"/>
  <c r="S38" i="4"/>
  <c r="L20" i="14" s="1"/>
  <c r="L17" i="16"/>
  <c r="L20" i="16" s="1"/>
  <c r="T38" i="4"/>
  <c r="M20" i="14" s="1"/>
  <c r="M17" i="16"/>
  <c r="M20" i="16" s="1"/>
  <c r="N38" i="4"/>
  <c r="G20" i="14" s="1"/>
  <c r="G17" i="16"/>
  <c r="G20" i="16" s="1"/>
  <c r="Q20" i="16"/>
  <c r="S20" i="16"/>
  <c r="F71" i="18"/>
  <c r="F96" i="33" s="1"/>
  <c r="O20" i="16"/>
  <c r="E71" i="18"/>
  <c r="E96" i="33" s="1"/>
  <c r="I20" i="16"/>
  <c r="N20" i="16"/>
  <c r="K20" i="16"/>
  <c r="D71" i="18"/>
  <c r="D96" i="33" s="1"/>
  <c r="AC38" i="4"/>
  <c r="V20" i="14" s="1"/>
  <c r="V17" i="16"/>
  <c r="V20" i="16" s="1"/>
  <c r="C71" i="18"/>
  <c r="C96" i="33" s="1"/>
  <c r="Y38" i="4"/>
  <c r="R20" i="14" s="1"/>
  <c r="R17" i="16"/>
  <c r="R20" i="16" s="1"/>
  <c r="N56" i="2"/>
  <c r="V56" i="2"/>
  <c r="Q45" i="17" s="1"/>
  <c r="O10" i="16" s="1"/>
  <c r="Z56" i="2"/>
  <c r="U45" i="17" s="1"/>
  <c r="S10" i="16" s="1"/>
  <c r="AB56" i="2"/>
  <c r="W45" i="17" s="1"/>
  <c r="U10" i="16" s="1"/>
  <c r="W56" i="2"/>
  <c r="R38" i="17" s="1"/>
  <c r="P11" i="15" s="1"/>
  <c r="M56" i="2"/>
  <c r="Y56" i="2"/>
  <c r="L56" i="2"/>
  <c r="G45" i="17" s="1"/>
  <c r="E10" i="16" s="1"/>
  <c r="S56" i="2"/>
  <c r="N45" i="17" s="1"/>
  <c r="L10" i="16" s="1"/>
  <c r="T56" i="2"/>
  <c r="O45" i="17" s="1"/>
  <c r="M10" i="16" s="1"/>
  <c r="U56" i="2"/>
  <c r="P39" i="17" s="1"/>
  <c r="X56" i="2"/>
  <c r="S45" i="17" s="1"/>
  <c r="Q10" i="16" s="1"/>
  <c r="AA56" i="2"/>
  <c r="V45" i="17" s="1"/>
  <c r="T10" i="16" s="1"/>
  <c r="AC56" i="2"/>
  <c r="X45" i="17" s="1"/>
  <c r="V10" i="16" s="1"/>
  <c r="P56" i="2"/>
  <c r="K45" i="17" s="1"/>
  <c r="I10" i="16" s="1"/>
  <c r="K56" i="2"/>
  <c r="F45" i="17" s="1"/>
  <c r="D10" i="16" s="1"/>
  <c r="Q56" i="2"/>
  <c r="O56" i="2"/>
  <c r="N49" i="2"/>
  <c r="O49" i="2" s="1"/>
  <c r="P49" i="2" s="1"/>
  <c r="Q49" i="2" s="1"/>
  <c r="B10" i="18"/>
  <c r="BF31" i="2"/>
  <c r="L45" i="2"/>
  <c r="D4" i="15"/>
  <c r="K46" i="2"/>
  <c r="C5" i="15"/>
  <c r="N47" i="2"/>
  <c r="O47" i="2" s="1"/>
  <c r="P47" i="2" s="1"/>
  <c r="Q47" i="2" s="1"/>
  <c r="B8" i="18"/>
  <c r="J38" i="4"/>
  <c r="C20" i="14" s="1"/>
  <c r="C17" i="16"/>
  <c r="C39" i="18"/>
  <c r="C7" i="14"/>
  <c r="K17" i="4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E42" i="18"/>
  <c r="D43" i="18"/>
  <c r="E39" i="18"/>
  <c r="D39" i="18"/>
  <c r="C42" i="18"/>
  <c r="F43" i="18"/>
  <c r="F39" i="18"/>
  <c r="E34" i="18"/>
  <c r="E36" i="18" s="1"/>
  <c r="E53" i="33" s="1"/>
  <c r="F42" i="18"/>
  <c r="D42" i="18"/>
  <c r="B35" i="18"/>
  <c r="B46" i="18"/>
  <c r="B56" i="33" s="1"/>
  <c r="K5" i="14"/>
  <c r="D34" i="18"/>
  <c r="D36" i="18" s="1"/>
  <c r="D53" i="33" s="1"/>
  <c r="C35" i="18"/>
  <c r="C34" i="18"/>
  <c r="B34" i="18"/>
  <c r="C46" i="18"/>
  <c r="C56" i="33" s="1"/>
  <c r="F46" i="18"/>
  <c r="F56" i="33" s="1"/>
  <c r="P38" i="4"/>
  <c r="I20" i="14" s="1"/>
  <c r="Z38" i="4"/>
  <c r="S20" i="14" s="1"/>
  <c r="R38" i="4"/>
  <c r="K20" i="14" s="1"/>
  <c r="V38" i="4"/>
  <c r="O20" i="14" s="1"/>
  <c r="M38" i="4"/>
  <c r="F20" i="14" s="1"/>
  <c r="U38" i="4"/>
  <c r="N20" i="14" s="1"/>
  <c r="O38" i="4"/>
  <c r="H20" i="14" s="1"/>
  <c r="X38" i="4"/>
  <c r="Q20" i="14" s="1"/>
  <c r="AI17" i="4"/>
  <c r="J21" i="4" s="1"/>
  <c r="J32" i="4"/>
  <c r="K48" i="2"/>
  <c r="C6" i="15"/>
  <c r="BE31" i="2"/>
  <c r="BE32" i="2" s="1"/>
  <c r="AW12" i="2"/>
  <c r="AX12" i="2" s="1"/>
  <c r="AX31" i="2" s="1"/>
  <c r="Y53" i="2" s="1"/>
  <c r="R16" i="14" s="1"/>
  <c r="R4" i="16" s="1"/>
  <c r="AR12" i="2"/>
  <c r="AR31" i="2" s="1"/>
  <c r="S53" i="2" s="1"/>
  <c r="L16" i="14" s="1"/>
  <c r="L4" i="16" s="1"/>
  <c r="P5" i="14"/>
  <c r="O9" i="17"/>
  <c r="O11" i="17"/>
  <c r="F5" i="14"/>
  <c r="J12" i="17"/>
  <c r="U9" i="17"/>
  <c r="T5" i="14"/>
  <c r="S11" i="17"/>
  <c r="N10" i="17"/>
  <c r="W11" i="17"/>
  <c r="T11" i="17"/>
  <c r="P12" i="17"/>
  <c r="N9" i="17"/>
  <c r="I11" i="17"/>
  <c r="M11" i="17"/>
  <c r="R9" i="17"/>
  <c r="T10" i="17"/>
  <c r="V12" i="17"/>
  <c r="F12" i="17"/>
  <c r="L10" i="17"/>
  <c r="V9" i="17"/>
  <c r="L9" i="17"/>
  <c r="O10" i="17"/>
  <c r="R10" i="17"/>
  <c r="K12" i="17"/>
  <c r="I12" i="17"/>
  <c r="U12" i="17"/>
  <c r="I10" i="17"/>
  <c r="X9" i="17"/>
  <c r="H10" i="17"/>
  <c r="M10" i="17"/>
  <c r="V10" i="17"/>
  <c r="S10" i="17"/>
  <c r="N11" i="17"/>
  <c r="E11" i="17"/>
  <c r="E27" i="17" s="1"/>
  <c r="Q11" i="17"/>
  <c r="G10" i="17"/>
  <c r="V11" i="17"/>
  <c r="J5" i="14"/>
  <c r="U11" i="17"/>
  <c r="L11" i="17"/>
  <c r="L12" i="17"/>
  <c r="I75" i="1"/>
  <c r="E15" i="14" s="1"/>
  <c r="E18" i="14" s="1"/>
  <c r="U10" i="17"/>
  <c r="W12" i="17"/>
  <c r="X12" i="17"/>
  <c r="J10" i="17"/>
  <c r="P10" i="17"/>
  <c r="K10" i="17"/>
  <c r="D17" i="15"/>
  <c r="G12" i="17"/>
  <c r="H12" i="17"/>
  <c r="R12" i="17"/>
  <c r="Q12" i="17"/>
  <c r="I9" i="17"/>
  <c r="O12" i="17"/>
  <c r="N12" i="17"/>
  <c r="M12" i="17"/>
  <c r="S12" i="17"/>
  <c r="T12" i="17"/>
  <c r="R11" i="17"/>
  <c r="H9" i="17"/>
  <c r="P11" i="17"/>
  <c r="E12" i="17"/>
  <c r="E28" i="17" s="1"/>
  <c r="H11" i="17"/>
  <c r="P9" i="17"/>
  <c r="Q9" i="17"/>
  <c r="R5" i="14"/>
  <c r="G9" i="17"/>
  <c r="F9" i="17"/>
  <c r="W10" i="17"/>
  <c r="E10" i="17"/>
  <c r="E26" i="17" s="1"/>
  <c r="F10" i="17"/>
  <c r="J50" i="2"/>
  <c r="S9" i="17"/>
  <c r="T9" i="17"/>
  <c r="G5" i="14"/>
  <c r="X10" i="17"/>
  <c r="G11" i="17"/>
  <c r="F11" i="17"/>
  <c r="U5" i="14"/>
  <c r="X11" i="17"/>
  <c r="W9" i="17"/>
  <c r="BR31" i="2"/>
  <c r="J9" i="17"/>
  <c r="K9" i="17"/>
  <c r="K11" i="17"/>
  <c r="J11" i="17"/>
  <c r="Q10" i="17"/>
  <c r="J32" i="2"/>
  <c r="Q38" i="17" l="1"/>
  <c r="O11" i="15" s="1"/>
  <c r="X39" i="17"/>
  <c r="V23" i="15" s="1"/>
  <c r="F28" i="18" s="1"/>
  <c r="F41" i="33" s="1"/>
  <c r="F66" i="18"/>
  <c r="F90" i="33" s="1"/>
  <c r="B41" i="18"/>
  <c r="E25" i="17"/>
  <c r="F25" i="17" s="1"/>
  <c r="E65" i="18"/>
  <c r="E89" i="33" s="1"/>
  <c r="C65" i="18"/>
  <c r="C89" i="33" s="1"/>
  <c r="D65" i="18"/>
  <c r="D89" i="33" s="1"/>
  <c r="F65" i="18"/>
  <c r="F89" i="33" s="1"/>
  <c r="B65" i="18"/>
  <c r="B89" i="33" s="1"/>
  <c r="G39" i="17"/>
  <c r="E23" i="15" s="1"/>
  <c r="X38" i="17"/>
  <c r="F15" i="18" s="1"/>
  <c r="F20" i="33" s="1"/>
  <c r="V39" i="17"/>
  <c r="T23" i="15" s="1"/>
  <c r="Q39" i="17"/>
  <c r="R46" i="17" s="1"/>
  <c r="P11" i="16" s="1"/>
  <c r="K39" i="17"/>
  <c r="I23" i="15" s="1"/>
  <c r="G38" i="17"/>
  <c r="E11" i="15" s="1"/>
  <c r="T39" i="17"/>
  <c r="R23" i="15" s="1"/>
  <c r="E28" i="18" s="1"/>
  <c r="E41" i="33" s="1"/>
  <c r="T45" i="17"/>
  <c r="R10" i="16" s="1"/>
  <c r="J38" i="17"/>
  <c r="H11" i="15" s="1"/>
  <c r="J45" i="17"/>
  <c r="H10" i="16" s="1"/>
  <c r="H38" i="17"/>
  <c r="F11" i="15" s="1"/>
  <c r="H45" i="17"/>
  <c r="F10" i="16" s="1"/>
  <c r="B66" i="18" s="1"/>
  <c r="B90" i="33" s="1"/>
  <c r="S38" i="17"/>
  <c r="Q11" i="15" s="1"/>
  <c r="F46" i="17"/>
  <c r="D11" i="16" s="1"/>
  <c r="L38" i="17"/>
  <c r="J11" i="15" s="1"/>
  <c r="L45" i="17"/>
  <c r="J10" i="16" s="1"/>
  <c r="R39" i="17"/>
  <c r="S46" i="17" s="1"/>
  <c r="Q11" i="16" s="1"/>
  <c r="R45" i="17"/>
  <c r="P10" i="16" s="1"/>
  <c r="N46" i="17"/>
  <c r="L11" i="16" s="1"/>
  <c r="K38" i="17"/>
  <c r="I11" i="15" s="1"/>
  <c r="P38" i="17"/>
  <c r="Q46" i="17" s="1"/>
  <c r="O11" i="16" s="1"/>
  <c r="P45" i="17"/>
  <c r="N10" i="16" s="1"/>
  <c r="D66" i="18" s="1"/>
  <c r="D90" i="33" s="1"/>
  <c r="W39" i="17"/>
  <c r="I38" i="17"/>
  <c r="G11" i="15" s="1"/>
  <c r="I45" i="17"/>
  <c r="G10" i="16" s="1"/>
  <c r="D41" i="18"/>
  <c r="D54" i="33" s="1"/>
  <c r="E41" i="18"/>
  <c r="E54" i="33" s="1"/>
  <c r="C41" i="18"/>
  <c r="C54" i="33" s="1"/>
  <c r="N23" i="15"/>
  <c r="D28" i="18" s="1"/>
  <c r="D41" i="33" s="1"/>
  <c r="C23" i="15"/>
  <c r="K23" i="15"/>
  <c r="L39" i="17"/>
  <c r="W38" i="17"/>
  <c r="U11" i="15" s="1"/>
  <c r="S39" i="17"/>
  <c r="V38" i="17"/>
  <c r="T11" i="15" s="1"/>
  <c r="I39" i="17"/>
  <c r="O39" i="17"/>
  <c r="J39" i="17"/>
  <c r="U39" i="17"/>
  <c r="O38" i="17"/>
  <c r="M11" i="15" s="1"/>
  <c r="H39" i="17"/>
  <c r="F38" i="17"/>
  <c r="D11" i="15" s="1"/>
  <c r="U38" i="17"/>
  <c r="S11" i="15" s="1"/>
  <c r="T38" i="17"/>
  <c r="E15" i="18" s="1"/>
  <c r="E20" i="33" s="1"/>
  <c r="N39" i="17"/>
  <c r="F39" i="17"/>
  <c r="N38" i="17"/>
  <c r="L11" i="15" s="1"/>
  <c r="F41" i="18"/>
  <c r="F54" i="33" s="1"/>
  <c r="B39" i="18"/>
  <c r="B54" i="33" s="1"/>
  <c r="C72" i="18"/>
  <c r="N5" i="16"/>
  <c r="D61" i="18"/>
  <c r="D85" i="33" s="1"/>
  <c r="L5" i="16"/>
  <c r="M5" i="16"/>
  <c r="E5" i="16"/>
  <c r="F5" i="16"/>
  <c r="BF32" i="2"/>
  <c r="BG32" i="2" s="1"/>
  <c r="BH32" i="2" s="1"/>
  <c r="BI32" i="2" s="1"/>
  <c r="BJ32" i="2" s="1"/>
  <c r="BK32" i="2" s="1"/>
  <c r="BL32" i="2" s="1"/>
  <c r="BM32" i="2" s="1"/>
  <c r="BN32" i="2" s="1"/>
  <c r="BO32" i="2" s="1"/>
  <c r="BP32" i="2" s="1"/>
  <c r="BQ32" i="2" s="1"/>
  <c r="BR32" i="2" s="1"/>
  <c r="BS32" i="2" s="1"/>
  <c r="BT32" i="2" s="1"/>
  <c r="BU32" i="2" s="1"/>
  <c r="BV32" i="2" s="1"/>
  <c r="BW32" i="2" s="1"/>
  <c r="J5" i="16"/>
  <c r="P5" i="16"/>
  <c r="B61" i="18"/>
  <c r="B85" i="33" s="1"/>
  <c r="D5" i="16"/>
  <c r="U5" i="16"/>
  <c r="I5" i="16"/>
  <c r="S5" i="16"/>
  <c r="T5" i="16"/>
  <c r="G5" i="16"/>
  <c r="R5" i="16"/>
  <c r="H5" i="16"/>
  <c r="V5" i="16"/>
  <c r="O5" i="16"/>
  <c r="Q5" i="16"/>
  <c r="F22" i="17"/>
  <c r="E72" i="18"/>
  <c r="D72" i="18"/>
  <c r="B72" i="18"/>
  <c r="B97" i="33" s="1"/>
  <c r="G21" i="17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F36" i="18"/>
  <c r="F53" i="33" s="1"/>
  <c r="C61" i="18"/>
  <c r="C85" i="33" s="1"/>
  <c r="B52" i="18"/>
  <c r="B65" i="33" s="1"/>
  <c r="P20" i="16"/>
  <c r="D52" i="18"/>
  <c r="D65" i="33" s="1"/>
  <c r="E52" i="18"/>
  <c r="E65" i="33" s="1"/>
  <c r="F72" i="18"/>
  <c r="F52" i="18"/>
  <c r="F65" i="33" s="1"/>
  <c r="C52" i="18"/>
  <c r="C65" i="33" s="1"/>
  <c r="F61" i="18"/>
  <c r="F85" i="33" s="1"/>
  <c r="E61" i="18"/>
  <c r="E85" i="33" s="1"/>
  <c r="AW31" i="2"/>
  <c r="X53" i="2" s="1"/>
  <c r="Q16" i="14" s="1"/>
  <c r="Q4" i="16" s="1"/>
  <c r="E60" i="18" s="1"/>
  <c r="M45" i="2"/>
  <c r="E4" i="15"/>
  <c r="R49" i="2"/>
  <c r="S49" i="2" s="1"/>
  <c r="T49" i="2" s="1"/>
  <c r="U49" i="2" s="1"/>
  <c r="C10" i="18"/>
  <c r="L46" i="2"/>
  <c r="D5" i="15"/>
  <c r="C22" i="14"/>
  <c r="C24" i="14" s="1"/>
  <c r="C36" i="18"/>
  <c r="C53" i="33" s="1"/>
  <c r="R47" i="2"/>
  <c r="S47" i="2" s="1"/>
  <c r="C8" i="18"/>
  <c r="C16" i="16"/>
  <c r="B36" i="18"/>
  <c r="B53" i="33" s="1"/>
  <c r="AJ17" i="4"/>
  <c r="K21" i="4" s="1"/>
  <c r="L48" i="2"/>
  <c r="D6" i="15"/>
  <c r="AS12" i="2"/>
  <c r="F28" i="17"/>
  <c r="G28" i="17" s="1"/>
  <c r="H28" i="17" s="1"/>
  <c r="I28" i="17" s="1"/>
  <c r="J28" i="17" s="1"/>
  <c r="K28" i="17" s="1"/>
  <c r="L28" i="17" s="1"/>
  <c r="M28" i="17" s="1"/>
  <c r="N28" i="17" s="1"/>
  <c r="O28" i="17" s="1"/>
  <c r="P28" i="17" s="1"/>
  <c r="Q28" i="17" s="1"/>
  <c r="R28" i="17" s="1"/>
  <c r="S28" i="17" s="1"/>
  <c r="T28" i="17" s="1"/>
  <c r="U28" i="17" s="1"/>
  <c r="V28" i="17" s="1"/>
  <c r="W28" i="17" s="1"/>
  <c r="X28" i="17" s="1"/>
  <c r="F27" i="17"/>
  <c r="G27" i="17" s="1"/>
  <c r="H27" i="17" s="1"/>
  <c r="I27" i="17" s="1"/>
  <c r="J27" i="17" s="1"/>
  <c r="K27" i="17" s="1"/>
  <c r="L27" i="17" s="1"/>
  <c r="M27" i="17" s="1"/>
  <c r="N27" i="17" s="1"/>
  <c r="O27" i="17" s="1"/>
  <c r="P27" i="17" s="1"/>
  <c r="Q27" i="17" s="1"/>
  <c r="R27" i="17" s="1"/>
  <c r="S27" i="17" s="1"/>
  <c r="T27" i="17" s="1"/>
  <c r="U27" i="17" s="1"/>
  <c r="V27" i="17" s="1"/>
  <c r="W27" i="17" s="1"/>
  <c r="X27" i="17" s="1"/>
  <c r="J75" i="1"/>
  <c r="F15" i="14" s="1"/>
  <c r="F18" i="14" s="1"/>
  <c r="E17" i="15"/>
  <c r="C7" i="15"/>
  <c r="K50" i="2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E29" i="17"/>
  <c r="F17" i="17"/>
  <c r="K32" i="2"/>
  <c r="BD33" i="2"/>
  <c r="H20" i="17"/>
  <c r="E66" i="18" l="1"/>
  <c r="E90" i="33" s="1"/>
  <c r="F75" i="18"/>
  <c r="F97" i="33"/>
  <c r="F101" i="33" s="1"/>
  <c r="D75" i="18"/>
  <c r="D97" i="33"/>
  <c r="D101" i="33" s="1"/>
  <c r="C75" i="18"/>
  <c r="C97" i="33"/>
  <c r="C101" i="33" s="1"/>
  <c r="E75" i="18"/>
  <c r="E97" i="33"/>
  <c r="E101" i="33" s="1"/>
  <c r="C66" i="18"/>
  <c r="C90" i="33" s="1"/>
  <c r="V11" i="15"/>
  <c r="C15" i="18"/>
  <c r="C20" i="33" s="1"/>
  <c r="M46" i="17"/>
  <c r="K11" i="16" s="1"/>
  <c r="J46" i="17"/>
  <c r="H11" i="16" s="1"/>
  <c r="P46" i="17"/>
  <c r="N11" i="16" s="1"/>
  <c r="T46" i="17"/>
  <c r="R11" i="16" s="1"/>
  <c r="E67" i="18" s="1"/>
  <c r="E91" i="33" s="1"/>
  <c r="O23" i="15"/>
  <c r="H46" i="17"/>
  <c r="F11" i="16" s="1"/>
  <c r="L46" i="17"/>
  <c r="J11" i="16" s="1"/>
  <c r="V46" i="17"/>
  <c r="T11" i="16" s="1"/>
  <c r="K46" i="17"/>
  <c r="I11" i="16" s="1"/>
  <c r="G46" i="17"/>
  <c r="E11" i="16" s="1"/>
  <c r="X46" i="17"/>
  <c r="V11" i="16" s="1"/>
  <c r="U23" i="15"/>
  <c r="B15" i="18"/>
  <c r="B20" i="33" s="1"/>
  <c r="O46" i="17"/>
  <c r="M11" i="16" s="1"/>
  <c r="W46" i="17"/>
  <c r="U11" i="16" s="1"/>
  <c r="U46" i="17"/>
  <c r="S11" i="16" s="1"/>
  <c r="N11" i="15"/>
  <c r="I46" i="17"/>
  <c r="G11" i="16" s="1"/>
  <c r="P23" i="15"/>
  <c r="D15" i="18"/>
  <c r="D20" i="33" s="1"/>
  <c r="F23" i="15"/>
  <c r="B28" i="18" s="1"/>
  <c r="B41" i="33" s="1"/>
  <c r="S23" i="15"/>
  <c r="H23" i="15"/>
  <c r="D23" i="15"/>
  <c r="G23" i="15"/>
  <c r="M23" i="15"/>
  <c r="L23" i="15"/>
  <c r="Q23" i="15"/>
  <c r="J23" i="15"/>
  <c r="C28" i="18" s="1"/>
  <c r="C41" i="33" s="1"/>
  <c r="R11" i="15"/>
  <c r="E37" i="17"/>
  <c r="C22" i="15"/>
  <c r="G22" i="17"/>
  <c r="E46" i="18"/>
  <c r="E56" i="33" s="1"/>
  <c r="B45" i="18"/>
  <c r="V49" i="2"/>
  <c r="W49" i="2" s="1"/>
  <c r="X49" i="2" s="1"/>
  <c r="Y49" i="2" s="1"/>
  <c r="D10" i="18"/>
  <c r="N45" i="2"/>
  <c r="F4" i="15"/>
  <c r="B4" i="18"/>
  <c r="M46" i="2"/>
  <c r="E5" i="15"/>
  <c r="C22" i="16"/>
  <c r="C20" i="16"/>
  <c r="B71" i="18"/>
  <c r="AK17" i="4"/>
  <c r="AL17" i="4" s="1"/>
  <c r="M48" i="2"/>
  <c r="B9" i="18" s="1"/>
  <c r="B9" i="33" s="1"/>
  <c r="E6" i="15"/>
  <c r="T47" i="2"/>
  <c r="U47" i="2" s="1"/>
  <c r="AT12" i="2"/>
  <c r="AT31" i="2" s="1"/>
  <c r="U53" i="2" s="1"/>
  <c r="N16" i="14" s="1"/>
  <c r="AS31" i="2"/>
  <c r="T53" i="2" s="1"/>
  <c r="M16" i="14" s="1"/>
  <c r="D3" i="16"/>
  <c r="K75" i="1"/>
  <c r="G15" i="14" s="1"/>
  <c r="G18" i="14" s="1"/>
  <c r="F3" i="16"/>
  <c r="E3" i="16"/>
  <c r="F17" i="15"/>
  <c r="B21" i="18" s="1"/>
  <c r="B29" i="33" s="1"/>
  <c r="G17" i="17"/>
  <c r="F34" i="17"/>
  <c r="D8" i="15" s="1"/>
  <c r="E31" i="17"/>
  <c r="BE33" i="2"/>
  <c r="L32" i="2"/>
  <c r="G25" i="17"/>
  <c r="F29" i="17"/>
  <c r="D22" i="15" s="1"/>
  <c r="D7" i="15"/>
  <c r="L50" i="2"/>
  <c r="H22" i="17"/>
  <c r="I20" i="17"/>
  <c r="D10" i="15"/>
  <c r="B49" i="18" l="1"/>
  <c r="B55" i="33"/>
  <c r="B62" i="33" s="1"/>
  <c r="B67" i="33" s="1"/>
  <c r="B75" i="18"/>
  <c r="B96" i="33"/>
  <c r="B101" i="33" s="1"/>
  <c r="M4" i="16"/>
  <c r="N4" i="16"/>
  <c r="B67" i="18"/>
  <c r="B91" i="33" s="1"/>
  <c r="F67" i="18"/>
  <c r="F91" i="33" s="1"/>
  <c r="D67" i="18"/>
  <c r="D91" i="33" s="1"/>
  <c r="C67" i="18"/>
  <c r="C91" i="33" s="1"/>
  <c r="E42" i="17"/>
  <c r="C6" i="16" s="1"/>
  <c r="D60" i="18"/>
  <c r="B84" i="33" s="1" a="1"/>
  <c r="B84" i="33" s="1"/>
  <c r="O45" i="2"/>
  <c r="G4" i="15"/>
  <c r="Z49" i="2"/>
  <c r="AA49" i="2" s="1"/>
  <c r="AB49" i="2" s="1"/>
  <c r="AC49" i="2" s="1"/>
  <c r="F10" i="18" s="1"/>
  <c r="E10" i="18"/>
  <c r="N46" i="2"/>
  <c r="B6" i="18"/>
  <c r="F5" i="15"/>
  <c r="V47" i="2"/>
  <c r="W47" i="2" s="1"/>
  <c r="X47" i="2" s="1"/>
  <c r="Y47" i="2" s="1"/>
  <c r="D8" i="18"/>
  <c r="G3" i="16"/>
  <c r="D46" i="18"/>
  <c r="D56" i="33" s="1"/>
  <c r="L21" i="4"/>
  <c r="N48" i="2"/>
  <c r="F6" i="15"/>
  <c r="L75" i="1"/>
  <c r="H15" i="14" s="1"/>
  <c r="H18" i="14" s="1"/>
  <c r="G17" i="15"/>
  <c r="H17" i="17"/>
  <c r="G34" i="17"/>
  <c r="E8" i="15" s="1"/>
  <c r="F37" i="17"/>
  <c r="F42" i="17" s="1"/>
  <c r="M32" i="2"/>
  <c r="BF33" i="2"/>
  <c r="C3" i="16"/>
  <c r="H25" i="17"/>
  <c r="G29" i="17"/>
  <c r="E22" i="15" s="1"/>
  <c r="F31" i="17"/>
  <c r="M50" i="2"/>
  <c r="B11" i="18" s="1"/>
  <c r="E7" i="15"/>
  <c r="E10" i="15"/>
  <c r="B14" i="18"/>
  <c r="B19" i="33" s="1"/>
  <c r="I22" i="17"/>
  <c r="J20" i="17"/>
  <c r="M21" i="4"/>
  <c r="AM17" i="4"/>
  <c r="D6" i="16" l="1"/>
  <c r="D13" i="16" s="1"/>
  <c r="C13" i="16"/>
  <c r="C24" i="16" s="1"/>
  <c r="C26" i="16" s="1"/>
  <c r="P45" i="2"/>
  <c r="H4" i="15"/>
  <c r="O46" i="2"/>
  <c r="G5" i="15"/>
  <c r="Z47" i="2"/>
  <c r="AA47" i="2" s="1"/>
  <c r="AB47" i="2" s="1"/>
  <c r="AC47" i="2" s="1"/>
  <c r="F8" i="18" s="1"/>
  <c r="E8" i="18"/>
  <c r="O48" i="2"/>
  <c r="G6" i="15"/>
  <c r="H3" i="16"/>
  <c r="M75" i="1"/>
  <c r="I15" i="14" s="1"/>
  <c r="I18" i="14" s="1"/>
  <c r="H17" i="15"/>
  <c r="G37" i="17"/>
  <c r="G42" i="17" s="1"/>
  <c r="G31" i="17"/>
  <c r="I25" i="17"/>
  <c r="H29" i="17"/>
  <c r="F7" i="15"/>
  <c r="N50" i="2"/>
  <c r="I17" i="17"/>
  <c r="H34" i="17"/>
  <c r="F8" i="15" s="1"/>
  <c r="B12" i="18" s="1"/>
  <c r="B59" i="18"/>
  <c r="BG33" i="2"/>
  <c r="N32" i="2"/>
  <c r="J22" i="17"/>
  <c r="K20" i="17"/>
  <c r="F10" i="15"/>
  <c r="AN17" i="4"/>
  <c r="N21" i="4"/>
  <c r="B17" i="33" l="1"/>
  <c r="B83" i="33"/>
  <c r="E6" i="16"/>
  <c r="E13" i="16" s="1"/>
  <c r="F22" i="15"/>
  <c r="B27" i="18" s="1"/>
  <c r="B40" i="33" s="1"/>
  <c r="P46" i="2"/>
  <c r="H5" i="15"/>
  <c r="Q45" i="2"/>
  <c r="I4" i="15"/>
  <c r="P48" i="2"/>
  <c r="H6" i="15"/>
  <c r="I3" i="16"/>
  <c r="N75" i="1"/>
  <c r="J15" i="14" s="1"/>
  <c r="J18" i="14" s="1"/>
  <c r="I17" i="15"/>
  <c r="H31" i="17"/>
  <c r="I29" i="17"/>
  <c r="J25" i="17"/>
  <c r="C25" i="14"/>
  <c r="I34" i="17"/>
  <c r="G8" i="15" s="1"/>
  <c r="J17" i="17"/>
  <c r="O32" i="2"/>
  <c r="BH33" i="2"/>
  <c r="G7" i="15"/>
  <c r="O50" i="2"/>
  <c r="K22" i="17"/>
  <c r="L20" i="17"/>
  <c r="G10" i="15"/>
  <c r="J26" i="4"/>
  <c r="C19" i="15" s="1"/>
  <c r="J27" i="4"/>
  <c r="C21" i="15" s="1"/>
  <c r="AO17" i="4"/>
  <c r="O21" i="4"/>
  <c r="G22" i="15" l="1"/>
  <c r="C45" i="18"/>
  <c r="Q46" i="2"/>
  <c r="I5" i="15"/>
  <c r="R45" i="2"/>
  <c r="C4" i="18"/>
  <c r="J4" i="15"/>
  <c r="C30" i="16"/>
  <c r="Q48" i="2"/>
  <c r="C9" i="18" s="1"/>
  <c r="C9" i="33" s="1"/>
  <c r="I6" i="15"/>
  <c r="C28" i="14"/>
  <c r="C18" i="15" s="1"/>
  <c r="O75" i="1"/>
  <c r="K15" i="14" s="1"/>
  <c r="K18" i="14" s="1"/>
  <c r="J3" i="16"/>
  <c r="J17" i="15"/>
  <c r="C21" i="18" s="1"/>
  <c r="C29" i="33" s="1"/>
  <c r="I31" i="17"/>
  <c r="I37" i="17"/>
  <c r="K25" i="17"/>
  <c r="J29" i="17"/>
  <c r="P32" i="2"/>
  <c r="BI33" i="2"/>
  <c r="P50" i="2"/>
  <c r="H7" i="15"/>
  <c r="K17" i="17"/>
  <c r="J34" i="17"/>
  <c r="H8" i="15" s="1"/>
  <c r="H37" i="17"/>
  <c r="H42" i="17" s="1"/>
  <c r="F6" i="16" s="1"/>
  <c r="F13" i="16" s="1"/>
  <c r="H10" i="15"/>
  <c r="L22" i="17"/>
  <c r="M20" i="17"/>
  <c r="P21" i="4"/>
  <c r="AP17" i="4"/>
  <c r="K26" i="4"/>
  <c r="D19" i="15" s="1"/>
  <c r="K27" i="4"/>
  <c r="D21" i="15" s="1"/>
  <c r="C49" i="18" l="1"/>
  <c r="C55" i="33"/>
  <c r="C62" i="33" s="1"/>
  <c r="C67" i="33" s="1"/>
  <c r="I42" i="17"/>
  <c r="G6" i="16" s="1"/>
  <c r="G13" i="16" s="1"/>
  <c r="B62" i="18"/>
  <c r="H22" i="15"/>
  <c r="C59" i="18"/>
  <c r="S45" i="2"/>
  <c r="K4" i="15"/>
  <c r="R46" i="2"/>
  <c r="C6" i="18"/>
  <c r="J5" i="15"/>
  <c r="K3" i="16"/>
  <c r="C12" i="15"/>
  <c r="C13" i="15" s="1"/>
  <c r="D22" i="14"/>
  <c r="D24" i="14" s="1"/>
  <c r="C24" i="15"/>
  <c r="C25" i="15" s="1"/>
  <c r="R48" i="2"/>
  <c r="J6" i="15"/>
  <c r="P75" i="1"/>
  <c r="L15" i="14" s="1"/>
  <c r="L18" i="14" s="1"/>
  <c r="K17" i="15"/>
  <c r="L17" i="17"/>
  <c r="K34" i="17"/>
  <c r="I8" i="15" s="1"/>
  <c r="Q32" i="2"/>
  <c r="BJ33" i="2"/>
  <c r="J31" i="17"/>
  <c r="L25" i="17"/>
  <c r="K29" i="17"/>
  <c r="I7" i="15"/>
  <c r="Q50" i="2"/>
  <c r="C11" i="18" s="1"/>
  <c r="N20" i="17"/>
  <c r="M22" i="17"/>
  <c r="C14" i="18"/>
  <c r="C19" i="33" s="1"/>
  <c r="I10" i="15"/>
  <c r="AQ17" i="4"/>
  <c r="Q21" i="4"/>
  <c r="L27" i="4"/>
  <c r="E21" i="15" s="1"/>
  <c r="L26" i="4"/>
  <c r="E19" i="15" s="1"/>
  <c r="B86" i="33" l="1"/>
  <c r="B93" i="33" s="1"/>
  <c r="B69" i="18"/>
  <c r="C83" i="33"/>
  <c r="I22" i="15"/>
  <c r="T45" i="2"/>
  <c r="L4" i="15"/>
  <c r="S46" i="2"/>
  <c r="K5" i="15"/>
  <c r="D22" i="16"/>
  <c r="D24" i="16" s="1"/>
  <c r="D26" i="16" s="1"/>
  <c r="C27" i="15"/>
  <c r="S48" i="2"/>
  <c r="K6" i="15"/>
  <c r="D25" i="14"/>
  <c r="D28" i="14" s="1"/>
  <c r="D18" i="15" s="1"/>
  <c r="Q75" i="1"/>
  <c r="M15" i="14" s="1"/>
  <c r="M18" i="14" s="1"/>
  <c r="L17" i="15"/>
  <c r="R32" i="2"/>
  <c r="BK33" i="2"/>
  <c r="K31" i="17"/>
  <c r="J37" i="17"/>
  <c r="J42" i="17" s="1"/>
  <c r="H6" i="16" s="1"/>
  <c r="H13" i="16" s="1"/>
  <c r="J7" i="15"/>
  <c r="R50" i="2"/>
  <c r="K37" i="17"/>
  <c r="L34" i="17"/>
  <c r="J8" i="15" s="1"/>
  <c r="C12" i="18" s="1"/>
  <c r="C17" i="33" s="1"/>
  <c r="M17" i="17"/>
  <c r="M25" i="17"/>
  <c r="L29" i="17"/>
  <c r="N22" i="17"/>
  <c r="O20" i="17"/>
  <c r="J10" i="15"/>
  <c r="M26" i="4"/>
  <c r="F19" i="15" s="1"/>
  <c r="B24" i="18" s="1"/>
  <c r="B37" i="33" s="1"/>
  <c r="M27" i="4"/>
  <c r="F21" i="15" s="1"/>
  <c r="B26" i="18" s="1"/>
  <c r="B39" i="33" s="1"/>
  <c r="AR17" i="4"/>
  <c r="R21" i="4"/>
  <c r="K42" i="17" l="1"/>
  <c r="I6" i="16" s="1"/>
  <c r="I13" i="16" s="1"/>
  <c r="J22" i="15"/>
  <c r="C27" i="18" s="1"/>
  <c r="C40" i="33" s="1"/>
  <c r="T46" i="2"/>
  <c r="L5" i="15"/>
  <c r="U45" i="2"/>
  <c r="M4" i="15"/>
  <c r="M3" i="16"/>
  <c r="T48" i="2"/>
  <c r="L6" i="15"/>
  <c r="D30" i="16"/>
  <c r="R75" i="1"/>
  <c r="N15" i="14" s="1"/>
  <c r="N18" i="14" s="1"/>
  <c r="L3" i="16"/>
  <c r="M17" i="15"/>
  <c r="L31" i="17"/>
  <c r="N25" i="17"/>
  <c r="M29" i="17"/>
  <c r="BL33" i="2"/>
  <c r="S32" i="2"/>
  <c r="N17" i="17"/>
  <c r="M34" i="17"/>
  <c r="K8" i="15" s="1"/>
  <c r="S50" i="2"/>
  <c r="K7" i="15"/>
  <c r="O22" i="17"/>
  <c r="P20" i="17"/>
  <c r="K10" i="15"/>
  <c r="N27" i="4"/>
  <c r="G21" i="15" s="1"/>
  <c r="N26" i="4"/>
  <c r="G19" i="15" s="1"/>
  <c r="S21" i="4"/>
  <c r="AS17" i="4"/>
  <c r="K22" i="15" l="1"/>
  <c r="D45" i="18"/>
  <c r="V45" i="2"/>
  <c r="N4" i="15"/>
  <c r="D4" i="18"/>
  <c r="U46" i="2"/>
  <c r="M5" i="15"/>
  <c r="D24" i="15"/>
  <c r="D25" i="15" s="1"/>
  <c r="E22" i="14"/>
  <c r="E24" i="14" s="1"/>
  <c r="U48" i="2"/>
  <c r="D9" i="18" s="1"/>
  <c r="D9" i="33" s="1"/>
  <c r="M6" i="15"/>
  <c r="D12" i="15"/>
  <c r="D13" i="15" s="1"/>
  <c r="S75" i="1"/>
  <c r="O15" i="14" s="1"/>
  <c r="O18" i="14" s="1"/>
  <c r="N17" i="15"/>
  <c r="D21" i="18" s="1"/>
  <c r="D29" i="33" s="1"/>
  <c r="T32" i="2"/>
  <c r="BM33" i="2"/>
  <c r="M31" i="17"/>
  <c r="N34" i="17"/>
  <c r="L8" i="15" s="1"/>
  <c r="O17" i="17"/>
  <c r="N29" i="17"/>
  <c r="O25" i="17"/>
  <c r="T50" i="2"/>
  <c r="L7" i="15"/>
  <c r="L37" i="17"/>
  <c r="L42" i="17" s="1"/>
  <c r="J6" i="16" s="1"/>
  <c r="J13" i="16" s="1"/>
  <c r="L10" i="15"/>
  <c r="P22" i="17"/>
  <c r="Q20" i="17"/>
  <c r="O26" i="4"/>
  <c r="H19" i="15" s="1"/>
  <c r="O27" i="4"/>
  <c r="H21" i="15" s="1"/>
  <c r="T21" i="4"/>
  <c r="AT17" i="4"/>
  <c r="D49" i="18" l="1"/>
  <c r="D55" i="33"/>
  <c r="D62" i="33" s="1"/>
  <c r="D67" i="33" s="1"/>
  <c r="C62" i="18"/>
  <c r="L22" i="15"/>
  <c r="W45" i="2"/>
  <c r="O4" i="15"/>
  <c r="V46" i="2"/>
  <c r="D6" i="18"/>
  <c r="N5" i="15"/>
  <c r="E22" i="16"/>
  <c r="E24" i="16" s="1"/>
  <c r="E26" i="16" s="1"/>
  <c r="E30" i="16" s="1"/>
  <c r="D27" i="15"/>
  <c r="E25" i="14"/>
  <c r="E28" i="14" s="1"/>
  <c r="E18" i="15" s="1"/>
  <c r="V48" i="2"/>
  <c r="N6" i="15"/>
  <c r="N3" i="16"/>
  <c r="T75" i="1"/>
  <c r="P15" i="14" s="1"/>
  <c r="P18" i="14" s="1"/>
  <c r="O3" i="16"/>
  <c r="O17" i="15"/>
  <c r="U50" i="2"/>
  <c r="D11" i="18" s="1"/>
  <c r="M7" i="15"/>
  <c r="M37" i="17"/>
  <c r="M42" i="17" s="1"/>
  <c r="K6" i="16" s="1"/>
  <c r="K13" i="16" s="1"/>
  <c r="BN33" i="2"/>
  <c r="U32" i="2"/>
  <c r="O29" i="17"/>
  <c r="P25" i="17"/>
  <c r="N31" i="17"/>
  <c r="N37" i="17"/>
  <c r="P17" i="17"/>
  <c r="O34" i="17"/>
  <c r="M8" i="15" s="1"/>
  <c r="Q22" i="17"/>
  <c r="R20" i="17"/>
  <c r="D14" i="18"/>
  <c r="D19" i="33" s="1"/>
  <c r="M10" i="15"/>
  <c r="U21" i="4"/>
  <c r="AU17" i="4"/>
  <c r="P26" i="4"/>
  <c r="I19" i="15" s="1"/>
  <c r="P27" i="4"/>
  <c r="I21" i="15" s="1"/>
  <c r="C86" i="33" l="1"/>
  <c r="C93" i="33" s="1"/>
  <c r="C69" i="18"/>
  <c r="N42" i="17"/>
  <c r="L6" i="16" s="1"/>
  <c r="L13" i="16" s="1"/>
  <c r="M22" i="15"/>
  <c r="D59" i="18"/>
  <c r="D83" i="33" s="1"/>
  <c r="X45" i="2"/>
  <c r="P4" i="15"/>
  <c r="W46" i="2"/>
  <c r="O5" i="15"/>
  <c r="P3" i="16"/>
  <c r="E24" i="15"/>
  <c r="E25" i="15" s="1"/>
  <c r="F22" i="14"/>
  <c r="F24" i="14" s="1"/>
  <c r="B76" i="18" s="1"/>
  <c r="B102" i="33" s="1"/>
  <c r="B104" i="33" s="1"/>
  <c r="B105" i="33" s="1"/>
  <c r="E12" i="15"/>
  <c r="E13" i="15" s="1"/>
  <c r="W48" i="2"/>
  <c r="O6" i="15"/>
  <c r="U75" i="1"/>
  <c r="Q15" i="14" s="1"/>
  <c r="Q18" i="14" s="1"/>
  <c r="P17" i="15"/>
  <c r="N7" i="15"/>
  <c r="V50" i="2"/>
  <c r="V32" i="2"/>
  <c r="BO33" i="2"/>
  <c r="O31" i="17"/>
  <c r="B53" i="18"/>
  <c r="P29" i="17"/>
  <c r="Q25" i="17"/>
  <c r="P34" i="17"/>
  <c r="N8" i="15" s="1"/>
  <c r="D12" i="18" s="1"/>
  <c r="D17" i="33" s="1"/>
  <c r="Q17" i="17"/>
  <c r="N10" i="15"/>
  <c r="R22" i="17"/>
  <c r="S20" i="17"/>
  <c r="V21" i="4"/>
  <c r="AV17" i="4"/>
  <c r="Q27" i="4"/>
  <c r="J21" i="15" s="1"/>
  <c r="C26" i="18" s="1"/>
  <c r="C39" i="33" s="1"/>
  <c r="Q26" i="4"/>
  <c r="J19" i="15" s="1"/>
  <c r="C24" i="18" s="1"/>
  <c r="C37" i="33" s="1"/>
  <c r="B77" i="18" l="1"/>
  <c r="B78" i="18" s="1"/>
  <c r="N22" i="15"/>
  <c r="D27" i="18" s="1"/>
  <c r="D40" i="33" s="1"/>
  <c r="Y45" i="2"/>
  <c r="Q4" i="15"/>
  <c r="X46" i="2"/>
  <c r="P5" i="15"/>
  <c r="B55" i="18"/>
  <c r="F22" i="16"/>
  <c r="E27" i="15"/>
  <c r="F25" i="14"/>
  <c r="F28" i="14" s="1"/>
  <c r="F18" i="15" s="1"/>
  <c r="B22" i="18" s="1"/>
  <c r="B32" i="33" s="1"/>
  <c r="X48" i="2"/>
  <c r="P6" i="15"/>
  <c r="V75" i="1"/>
  <c r="R15" i="14" s="1"/>
  <c r="R18" i="14" s="1"/>
  <c r="Q3" i="16"/>
  <c r="Q17" i="15"/>
  <c r="Q34" i="17"/>
  <c r="O8" i="15" s="1"/>
  <c r="R17" i="17"/>
  <c r="Q29" i="17"/>
  <c r="R25" i="17"/>
  <c r="W32" i="2"/>
  <c r="BP33" i="2"/>
  <c r="O7" i="15"/>
  <c r="W50" i="2"/>
  <c r="P37" i="17"/>
  <c r="O37" i="17"/>
  <c r="O42" i="17" s="1"/>
  <c r="M6" i="16" s="1"/>
  <c r="M13" i="16" s="1"/>
  <c r="P31" i="17"/>
  <c r="T20" i="17"/>
  <c r="S22" i="17"/>
  <c r="O10" i="15"/>
  <c r="AW17" i="4"/>
  <c r="W21" i="4"/>
  <c r="R26" i="4"/>
  <c r="K19" i="15" s="1"/>
  <c r="R27" i="4"/>
  <c r="K21" i="15" s="1"/>
  <c r="B56" i="18" l="1"/>
  <c r="B72" i="33"/>
  <c r="B74" i="33" s="1"/>
  <c r="B79" i="33" s="1"/>
  <c r="P42" i="17"/>
  <c r="N6" i="16" s="1"/>
  <c r="O22" i="15"/>
  <c r="E45" i="18"/>
  <c r="Y46" i="2"/>
  <c r="Q5" i="15"/>
  <c r="Z45" i="2"/>
  <c r="E4" i="18"/>
  <c r="R4" i="15"/>
  <c r="F24" i="16"/>
  <c r="F26" i="16" s="1"/>
  <c r="F30" i="16" s="1"/>
  <c r="G22" i="14" s="1"/>
  <c r="G24" i="14" s="1"/>
  <c r="Y48" i="2"/>
  <c r="E9" i="18" s="1"/>
  <c r="E9" i="33" s="1"/>
  <c r="Q6" i="15"/>
  <c r="W75" i="1"/>
  <c r="S15" i="14" s="1"/>
  <c r="S18" i="14" s="1"/>
  <c r="R17" i="15"/>
  <c r="E21" i="18" s="1"/>
  <c r="E29" i="33" s="1"/>
  <c r="Q31" i="17"/>
  <c r="X50" i="2"/>
  <c r="P7" i="15"/>
  <c r="Q37" i="17"/>
  <c r="Q42" i="17" s="1"/>
  <c r="X32" i="2"/>
  <c r="BQ33" i="2"/>
  <c r="S25" i="17"/>
  <c r="R29" i="17"/>
  <c r="R34" i="17"/>
  <c r="P8" i="15" s="1"/>
  <c r="S17" i="17"/>
  <c r="T22" i="17"/>
  <c r="U20" i="17"/>
  <c r="P10" i="15"/>
  <c r="S27" i="4"/>
  <c r="L21" i="15" s="1"/>
  <c r="S26" i="4"/>
  <c r="L19" i="15" s="1"/>
  <c r="AX17" i="4"/>
  <c r="X21" i="4"/>
  <c r="E49" i="18" l="1"/>
  <c r="E55" i="33"/>
  <c r="E62" i="33" s="1"/>
  <c r="E67" i="33" s="1"/>
  <c r="D62" i="18"/>
  <c r="N13" i="16"/>
  <c r="O6" i="16"/>
  <c r="O13" i="16" s="1"/>
  <c r="P22" i="15"/>
  <c r="AA45" i="2"/>
  <c r="S4" i="15"/>
  <c r="Z46" i="2"/>
  <c r="R5" i="15"/>
  <c r="E6" i="18"/>
  <c r="G22" i="16"/>
  <c r="G24" i="16" s="1"/>
  <c r="G26" i="16" s="1"/>
  <c r="F12" i="15"/>
  <c r="F24" i="15"/>
  <c r="S3" i="16"/>
  <c r="Z48" i="2"/>
  <c r="R6" i="15"/>
  <c r="R3" i="16"/>
  <c r="X75" i="1"/>
  <c r="T15" i="14" s="1"/>
  <c r="T18" i="14" s="1"/>
  <c r="S17" i="15"/>
  <c r="Y32" i="2"/>
  <c r="BR33" i="2"/>
  <c r="T17" i="17"/>
  <c r="S34" i="17"/>
  <c r="Q8" i="15" s="1"/>
  <c r="R31" i="17"/>
  <c r="Q7" i="15"/>
  <c r="Y50" i="2"/>
  <c r="E11" i="18" s="1"/>
  <c r="T25" i="17"/>
  <c r="S29" i="17"/>
  <c r="E14" i="18"/>
  <c r="E19" i="33" s="1"/>
  <c r="Q10" i="15"/>
  <c r="V20" i="17"/>
  <c r="U22" i="17"/>
  <c r="T26" i="4"/>
  <c r="M19" i="15" s="1"/>
  <c r="T27" i="4"/>
  <c r="M21" i="15" s="1"/>
  <c r="AY17" i="4"/>
  <c r="Y21" i="4"/>
  <c r="G25" i="14"/>
  <c r="G28" i="14" s="1"/>
  <c r="D69" i="18" l="1"/>
  <c r="D86" i="33"/>
  <c r="D93" i="33" s="1"/>
  <c r="Q22" i="15"/>
  <c r="E59" i="18"/>
  <c r="E83" i="33" s="1"/>
  <c r="AB45" i="2"/>
  <c r="T4" i="15"/>
  <c r="AA46" i="2"/>
  <c r="S5" i="15"/>
  <c r="F25" i="15"/>
  <c r="B30" i="18"/>
  <c r="F13" i="15"/>
  <c r="B16" i="18"/>
  <c r="AA48" i="2"/>
  <c r="S6" i="15"/>
  <c r="T3" i="16"/>
  <c r="Y75" i="1"/>
  <c r="U15" i="14" s="1"/>
  <c r="U18" i="14" s="1"/>
  <c r="T17" i="15"/>
  <c r="R37" i="17"/>
  <c r="R42" i="17" s="1"/>
  <c r="P6" i="16" s="1"/>
  <c r="P13" i="16" s="1"/>
  <c r="S31" i="17"/>
  <c r="U25" i="17"/>
  <c r="T29" i="17"/>
  <c r="U17" i="17"/>
  <c r="T34" i="17"/>
  <c r="R8" i="15" s="1"/>
  <c r="E12" i="18" s="1"/>
  <c r="E17" i="33" s="1"/>
  <c r="S37" i="17"/>
  <c r="Z50" i="2"/>
  <c r="R7" i="15"/>
  <c r="BS33" i="2"/>
  <c r="Z32" i="2"/>
  <c r="W20" i="17"/>
  <c r="V22" i="17"/>
  <c r="R10" i="15"/>
  <c r="AZ17" i="4"/>
  <c r="Z21" i="4"/>
  <c r="U26" i="4"/>
  <c r="N19" i="15" s="1"/>
  <c r="D24" i="18" s="1"/>
  <c r="D37" i="33" s="1"/>
  <c r="U27" i="4"/>
  <c r="N21" i="15" s="1"/>
  <c r="D26" i="18" s="1"/>
  <c r="D39" i="33" s="1"/>
  <c r="G18" i="15"/>
  <c r="S42" i="17" l="1"/>
  <c r="Q6" i="16" s="1"/>
  <c r="Q13" i="16" s="1"/>
  <c r="B31" i="18"/>
  <c r="B45" i="33"/>
  <c r="B46" i="33" s="1"/>
  <c r="B22" i="33"/>
  <c r="B25" i="33" s="1"/>
  <c r="B17" i="18"/>
  <c r="R22" i="15"/>
  <c r="E27" i="18" s="1"/>
  <c r="E40" i="33" s="1"/>
  <c r="AB46" i="2"/>
  <c r="T5" i="15"/>
  <c r="AC45" i="2"/>
  <c r="U4" i="15"/>
  <c r="F27" i="15"/>
  <c r="AB48" i="2"/>
  <c r="T6" i="15"/>
  <c r="Z75" i="1"/>
  <c r="V15" i="14" s="1"/>
  <c r="V18" i="14" s="1"/>
  <c r="U3" i="16"/>
  <c r="V17" i="15"/>
  <c r="F21" i="18" s="1"/>
  <c r="F29" i="33" s="1"/>
  <c r="U17" i="15"/>
  <c r="AA32" i="2"/>
  <c r="BT33" i="2"/>
  <c r="U34" i="17"/>
  <c r="S8" i="15" s="1"/>
  <c r="V17" i="17"/>
  <c r="T31" i="17"/>
  <c r="S7" i="15"/>
  <c r="AA50" i="2"/>
  <c r="U29" i="17"/>
  <c r="V25" i="17"/>
  <c r="S10" i="15"/>
  <c r="W22" i="17"/>
  <c r="X20" i="17"/>
  <c r="X22" i="17" s="1"/>
  <c r="V26" i="4"/>
  <c r="O19" i="15" s="1"/>
  <c r="V27" i="4"/>
  <c r="O21" i="15" s="1"/>
  <c r="BA17" i="4"/>
  <c r="AA21" i="4"/>
  <c r="S22" i="15" l="1"/>
  <c r="F45" i="18"/>
  <c r="AC46" i="2"/>
  <c r="U5" i="15"/>
  <c r="F4" i="18"/>
  <c r="V4" i="15"/>
  <c r="V10" i="15"/>
  <c r="F14" i="18"/>
  <c r="F19" i="33" s="1"/>
  <c r="AC48" i="2"/>
  <c r="U6" i="15"/>
  <c r="V3" i="16"/>
  <c r="U37" i="17"/>
  <c r="BU33" i="2"/>
  <c r="AB32" i="2"/>
  <c r="T7" i="15"/>
  <c r="AB50" i="2"/>
  <c r="W25" i="17"/>
  <c r="V29" i="17"/>
  <c r="V34" i="17"/>
  <c r="T8" i="15" s="1"/>
  <c r="W17" i="17"/>
  <c r="T37" i="17"/>
  <c r="T42" i="17" s="1"/>
  <c r="R6" i="16" s="1"/>
  <c r="U31" i="17"/>
  <c r="T10" i="15"/>
  <c r="W27" i="4"/>
  <c r="P21" i="15" s="1"/>
  <c r="W26" i="4"/>
  <c r="P19" i="15" s="1"/>
  <c r="AB21" i="4"/>
  <c r="BB17" i="4"/>
  <c r="G30" i="16"/>
  <c r="H22" i="14" s="1"/>
  <c r="F49" i="18" l="1"/>
  <c r="F55" i="33"/>
  <c r="F62" i="33" s="1"/>
  <c r="F67" i="33" s="1"/>
  <c r="E62" i="18"/>
  <c r="R13" i="16"/>
  <c r="U42" i="17"/>
  <c r="S6" i="16" s="1"/>
  <c r="S13" i="16" s="1"/>
  <c r="T22" i="15"/>
  <c r="F59" i="18"/>
  <c r="F83" i="33" s="1"/>
  <c r="F6" i="18"/>
  <c r="V5" i="15"/>
  <c r="V6" i="15"/>
  <c r="F9" i="18"/>
  <c r="F9" i="33" s="1"/>
  <c r="H24" i="14"/>
  <c r="X17" i="17"/>
  <c r="W34" i="17"/>
  <c r="U8" i="15" s="1"/>
  <c r="V31" i="17"/>
  <c r="AC32" i="2"/>
  <c r="BW33" i="2" s="1"/>
  <c r="BV33" i="2"/>
  <c r="X25" i="17"/>
  <c r="X29" i="17" s="1"/>
  <c r="W29" i="17"/>
  <c r="U7" i="15"/>
  <c r="AC50" i="2"/>
  <c r="U10" i="15"/>
  <c r="BC17" i="4"/>
  <c r="AC21" i="4"/>
  <c r="X26" i="4"/>
  <c r="Q19" i="15" s="1"/>
  <c r="X27" i="4"/>
  <c r="Q21" i="15" s="1"/>
  <c r="G24" i="15"/>
  <c r="G25" i="15" s="1"/>
  <c r="G12" i="15"/>
  <c r="G13" i="15" s="1"/>
  <c r="E69" i="18" l="1"/>
  <c r="E86" i="33"/>
  <c r="E93" i="33" s="1"/>
  <c r="V22" i="15"/>
  <c r="F27" i="18" s="1"/>
  <c r="F40" i="33" s="1"/>
  <c r="U22" i="15"/>
  <c r="V7" i="15"/>
  <c r="F11" i="18"/>
  <c r="H22" i="16"/>
  <c r="H24" i="16" s="1"/>
  <c r="H26" i="16" s="1"/>
  <c r="W37" i="17"/>
  <c r="V37" i="17"/>
  <c r="V42" i="17" s="1"/>
  <c r="T6" i="16" s="1"/>
  <c r="T13" i="16" s="1"/>
  <c r="W31" i="17"/>
  <c r="X34" i="17"/>
  <c r="X31" i="17"/>
  <c r="Y26" i="4"/>
  <c r="R19" i="15" s="1"/>
  <c r="E24" i="18" s="1"/>
  <c r="E37" i="33" s="1"/>
  <c r="Y27" i="4"/>
  <c r="R21" i="15" s="1"/>
  <c r="E26" i="18" s="1"/>
  <c r="E39" i="33" s="1"/>
  <c r="BD17" i="4"/>
  <c r="AD21" i="4"/>
  <c r="G27" i="15"/>
  <c r="W42" i="17" l="1"/>
  <c r="U6" i="16" s="1"/>
  <c r="U13" i="16" s="1"/>
  <c r="X37" i="17"/>
  <c r="X42" i="17" s="1"/>
  <c r="V6" i="16" s="1"/>
  <c r="V13" i="16" s="1"/>
  <c r="V8" i="15"/>
  <c r="F12" i="18" s="1"/>
  <c r="F17" i="33" s="1"/>
  <c r="BE17" i="4"/>
  <c r="AE21" i="4"/>
  <c r="Z26" i="4"/>
  <c r="S19" i="15" s="1"/>
  <c r="Z27" i="4"/>
  <c r="S21" i="15" s="1"/>
  <c r="H25" i="14"/>
  <c r="H28" i="14" s="1"/>
  <c r="F62" i="18" l="1"/>
  <c r="AF21" i="4"/>
  <c r="BF17" i="4"/>
  <c r="AG21" i="4" s="1"/>
  <c r="AA27" i="4"/>
  <c r="T21" i="15" s="1"/>
  <c r="AA26" i="4"/>
  <c r="T19" i="15" s="1"/>
  <c r="H18" i="15"/>
  <c r="F86" i="33" l="1"/>
  <c r="F93" i="33" s="1"/>
  <c r="F69" i="18"/>
  <c r="AB27" i="4"/>
  <c r="U21" i="15" s="1"/>
  <c r="AB26" i="4"/>
  <c r="U19" i="15" s="1"/>
  <c r="AC27" i="4"/>
  <c r="V21" i="15" s="1"/>
  <c r="F26" i="18" s="1"/>
  <c r="F39" i="33" s="1"/>
  <c r="AC26" i="4"/>
  <c r="V19" i="15" s="1"/>
  <c r="F24" i="18" s="1"/>
  <c r="F37" i="33" s="1"/>
  <c r="H30" i="16"/>
  <c r="I22" i="14" s="1"/>
  <c r="I24" i="14" l="1"/>
  <c r="H24" i="15"/>
  <c r="H25" i="15" s="1"/>
  <c r="H12" i="15"/>
  <c r="H13" i="15" s="1"/>
  <c r="I22" i="16" l="1"/>
  <c r="I24" i="16" s="1"/>
  <c r="I26" i="16" s="1"/>
  <c r="H27" i="15"/>
  <c r="I25" i="14" l="1"/>
  <c r="I28" i="14" s="1"/>
  <c r="I18" i="15" l="1"/>
  <c r="I30" i="16" l="1"/>
  <c r="J22" i="14" s="1"/>
  <c r="J24" i="14" l="1"/>
  <c r="C76" i="18" s="1"/>
  <c r="C102" i="33" s="1"/>
  <c r="C104" i="33" s="1"/>
  <c r="C105" i="33" s="1"/>
  <c r="I24" i="15"/>
  <c r="I25" i="15" s="1"/>
  <c r="I12" i="15"/>
  <c r="I13" i="15" s="1"/>
  <c r="C77" i="18" l="1"/>
  <c r="C78" i="18" s="1"/>
  <c r="C55" i="18"/>
  <c r="C72" i="33" s="1"/>
  <c r="C74" i="33" s="1"/>
  <c r="C79" i="33" s="1"/>
  <c r="J22" i="16"/>
  <c r="C53" i="18"/>
  <c r="J25" i="14"/>
  <c r="J28" i="14" s="1"/>
  <c r="I27" i="15"/>
  <c r="J24" i="16" l="1"/>
  <c r="J26" i="16" s="1"/>
  <c r="J18" i="15"/>
  <c r="C22" i="18" s="1"/>
  <c r="C32" i="33" s="1"/>
  <c r="C56" i="18"/>
  <c r="J30" i="16" l="1"/>
  <c r="K22" i="14" s="1"/>
  <c r="K24" i="14" l="1"/>
  <c r="J24" i="15"/>
  <c r="C30" i="18" s="1"/>
  <c r="J12" i="15"/>
  <c r="C16" i="18" s="1"/>
  <c r="C17" i="18" l="1"/>
  <c r="C22" i="33"/>
  <c r="C25" i="33" s="1"/>
  <c r="C31" i="18"/>
  <c r="C45" i="33"/>
  <c r="C46" i="33" s="1"/>
  <c r="K22" i="16"/>
  <c r="K24" i="16" s="1"/>
  <c r="K26" i="16" s="1"/>
  <c r="J13" i="15"/>
  <c r="J25" i="15"/>
  <c r="J27" i="15" l="1"/>
  <c r="K25" i="14"/>
  <c r="K28" i="14" s="1"/>
  <c r="K18" i="15" l="1"/>
  <c r="K30" i="16" l="1"/>
  <c r="L22" i="14" s="1"/>
  <c r="L24" i="14" l="1"/>
  <c r="K24" i="15"/>
  <c r="K25" i="15" s="1"/>
  <c r="K12" i="15"/>
  <c r="K13" i="15" s="1"/>
  <c r="L22" i="16" l="1"/>
  <c r="L24" i="16" s="1"/>
  <c r="L26" i="16" s="1"/>
  <c r="L25" i="14"/>
  <c r="L28" i="14" s="1"/>
  <c r="K27" i="15"/>
  <c r="L18" i="15" l="1"/>
  <c r="L30" i="16" l="1"/>
  <c r="M22" i="14" s="1"/>
  <c r="M24" i="14" l="1"/>
  <c r="L24" i="15"/>
  <c r="L25" i="15" s="1"/>
  <c r="L12" i="15"/>
  <c r="L13" i="15" s="1"/>
  <c r="M22" i="16" l="1"/>
  <c r="M24" i="16" s="1"/>
  <c r="M26" i="16" s="1"/>
  <c r="M25" i="14"/>
  <c r="M28" i="14" s="1"/>
  <c r="L27" i="15"/>
  <c r="M18" i="15" l="1"/>
  <c r="M30" i="16" l="1"/>
  <c r="N22" i="14" s="1"/>
  <c r="N24" i="14" l="1"/>
  <c r="D76" i="18" s="1"/>
  <c r="D102" i="33" s="1"/>
  <c r="D104" i="33" s="1"/>
  <c r="D105" i="33" s="1"/>
  <c r="M24" i="15"/>
  <c r="M25" i="15" s="1"/>
  <c r="M12" i="15"/>
  <c r="M13" i="15" s="1"/>
  <c r="D77" i="18" l="1"/>
  <c r="D78" i="18" s="1"/>
  <c r="D55" i="18"/>
  <c r="D72" i="33" s="1"/>
  <c r="D74" i="33" s="1"/>
  <c r="D79" i="33" s="1"/>
  <c r="N22" i="16"/>
  <c r="D53" i="18"/>
  <c r="N25" i="14"/>
  <c r="N28" i="14" s="1"/>
  <c r="M27" i="15"/>
  <c r="N24" i="16" l="1"/>
  <c r="N26" i="16" s="1"/>
  <c r="N18" i="15"/>
  <c r="D22" i="18" s="1"/>
  <c r="D32" i="33" s="1"/>
  <c r="D56" i="18"/>
  <c r="N30" i="16" l="1"/>
  <c r="O22" i="14" s="1"/>
  <c r="O24" i="14" l="1"/>
  <c r="N24" i="15"/>
  <c r="D30" i="18" s="1"/>
  <c r="N12" i="15"/>
  <c r="D16" i="18" s="1"/>
  <c r="D22" i="33" l="1"/>
  <c r="D25" i="33" s="1"/>
  <c r="D17" i="18"/>
  <c r="D31" i="18"/>
  <c r="D45" i="33"/>
  <c r="D46" i="33" s="1"/>
  <c r="O22" i="16"/>
  <c r="O24" i="16" s="1"/>
  <c r="O26" i="16" s="1"/>
  <c r="N13" i="15"/>
  <c r="N25" i="15"/>
  <c r="N27" i="15" l="1"/>
  <c r="O25" i="14"/>
  <c r="O28" i="14" s="1"/>
  <c r="O18" i="15" l="1"/>
  <c r="O30" i="16" l="1"/>
  <c r="P22" i="14" s="1"/>
  <c r="P24" i="14" l="1"/>
  <c r="O24" i="15"/>
  <c r="O25" i="15" s="1"/>
  <c r="O12" i="15"/>
  <c r="O13" i="15" s="1"/>
  <c r="P22" i="16" l="1"/>
  <c r="P24" i="16" s="1"/>
  <c r="P26" i="16" s="1"/>
  <c r="P25" i="14"/>
  <c r="P28" i="14" s="1"/>
  <c r="O27" i="15"/>
  <c r="P18" i="15" l="1"/>
  <c r="P30" i="16" l="1"/>
  <c r="Q22" i="14" s="1"/>
  <c r="Q24" i="14" l="1"/>
  <c r="P24" i="15"/>
  <c r="P25" i="15" s="1"/>
  <c r="P12" i="15"/>
  <c r="P13" i="15" s="1"/>
  <c r="Q22" i="16" l="1"/>
  <c r="Q24" i="16" s="1"/>
  <c r="Q26" i="16" s="1"/>
  <c r="Q25" i="14"/>
  <c r="Q28" i="14" s="1"/>
  <c r="P27" i="15"/>
  <c r="Q18" i="15" l="1"/>
  <c r="Q30" i="16" l="1"/>
  <c r="R22" i="14" s="1"/>
  <c r="R24" i="14" l="1"/>
  <c r="E76" i="18" s="1"/>
  <c r="E102" i="33" s="1"/>
  <c r="E104" i="33" s="1"/>
  <c r="E105" i="33" s="1"/>
  <c r="Q24" i="15"/>
  <c r="Q25" i="15" s="1"/>
  <c r="Q12" i="15"/>
  <c r="Q13" i="15" s="1"/>
  <c r="E77" i="18" l="1"/>
  <c r="E78" i="18" s="1"/>
  <c r="E55" i="18"/>
  <c r="E72" i="33" s="1"/>
  <c r="E74" i="33" s="1"/>
  <c r="E79" i="33" s="1"/>
  <c r="R22" i="16"/>
  <c r="E53" i="18"/>
  <c r="R25" i="14"/>
  <c r="R28" i="14" s="1"/>
  <c r="Q27" i="15"/>
  <c r="R24" i="16" l="1"/>
  <c r="R26" i="16" s="1"/>
  <c r="R18" i="15"/>
  <c r="E22" i="18" s="1"/>
  <c r="E32" i="33" s="1"/>
  <c r="E56" i="18"/>
  <c r="R30" i="16" l="1"/>
  <c r="S22" i="14" s="1"/>
  <c r="S24" i="14" l="1"/>
  <c r="R24" i="15"/>
  <c r="E30" i="18" s="1"/>
  <c r="R12" i="15"/>
  <c r="E16" i="18" s="1"/>
  <c r="E22" i="33" l="1"/>
  <c r="E25" i="33" s="1"/>
  <c r="E17" i="18"/>
  <c r="E31" i="18"/>
  <c r="E45" i="33"/>
  <c r="E46" i="33" s="1"/>
  <c r="S22" i="16"/>
  <c r="S24" i="16" s="1"/>
  <c r="S26" i="16" s="1"/>
  <c r="S25" i="14"/>
  <c r="S28" i="14" s="1"/>
  <c r="R13" i="15"/>
  <c r="R25" i="15"/>
  <c r="R27" i="15" l="1"/>
  <c r="S18" i="15"/>
  <c r="S30" i="16" l="1"/>
  <c r="T22" i="14" s="1"/>
  <c r="T24" i="14" l="1"/>
  <c r="S12" i="15"/>
  <c r="S13" i="15" s="1"/>
  <c r="S24" i="15"/>
  <c r="S25" i="15" s="1"/>
  <c r="T22" i="16" l="1"/>
  <c r="T24" i="16" s="1"/>
  <c r="T26" i="16" s="1"/>
  <c r="S27" i="15"/>
  <c r="T25" i="14"/>
  <c r="T28" i="14" s="1"/>
  <c r="T18" i="15" l="1"/>
  <c r="T30" i="16" l="1"/>
  <c r="U22" i="14" s="1"/>
  <c r="U24" i="14" l="1"/>
  <c r="T12" i="15"/>
  <c r="T13" i="15" s="1"/>
  <c r="T24" i="15"/>
  <c r="T25" i="15" s="1"/>
  <c r="U22" i="16" l="1"/>
  <c r="U24" i="16" s="1"/>
  <c r="U26" i="16" s="1"/>
  <c r="T27" i="15"/>
  <c r="U25" i="14"/>
  <c r="U28" i="14" s="1"/>
  <c r="U18" i="15" l="1"/>
  <c r="U30" i="16" l="1"/>
  <c r="V22" i="14" s="1"/>
  <c r="V24" i="14" l="1"/>
  <c r="F76" i="18" s="1"/>
  <c r="F102" i="33" s="1"/>
  <c r="F104" i="33" s="1"/>
  <c r="F105" i="33" s="1"/>
  <c r="U12" i="15"/>
  <c r="U13" i="15" s="1"/>
  <c r="U24" i="15"/>
  <c r="U25" i="15" s="1"/>
  <c r="F77" i="18" l="1"/>
  <c r="F78" i="18" s="1"/>
  <c r="F55" i="18"/>
  <c r="F72" i="33" s="1"/>
  <c r="F74" i="33" s="1"/>
  <c r="F79" i="33" s="1"/>
  <c r="V22" i="16"/>
  <c r="U27" i="15"/>
  <c r="F53" i="18"/>
  <c r="V25" i="14"/>
  <c r="V28" i="14" s="1"/>
  <c r="V24" i="16" l="1"/>
  <c r="V26" i="16" s="1"/>
  <c r="V18" i="15"/>
  <c r="F22" i="18" s="1"/>
  <c r="F32" i="33" s="1"/>
  <c r="F56" i="18"/>
  <c r="V30" i="16" l="1"/>
  <c r="V12" i="15" l="1"/>
  <c r="F16" i="18" s="1"/>
  <c r="V24" i="15"/>
  <c r="F30" i="18" s="1"/>
  <c r="F31" i="18" l="1"/>
  <c r="F45" i="33"/>
  <c r="F46" i="33" s="1"/>
  <c r="F22" i="33"/>
  <c r="F25" i="33" s="1"/>
  <c r="F17" i="18"/>
  <c r="V25" i="15"/>
  <c r="V13" i="15"/>
  <c r="V2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Witmeur Olivier</author>
  </authors>
  <commentList>
    <comment ref="B2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Witmeur Olivier:</t>
        </r>
        <r>
          <rPr>
            <sz val="8"/>
            <color indexed="81"/>
            <rFont val="Tahoma"/>
            <family val="2"/>
          </rPr>
          <t xml:space="preserve">
Ce chiffre est ventillé entre dettes à plus et moins d'un an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Mirjam Knockaert</author>
  </authors>
  <commentList>
    <comment ref="B26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Mirjam Knockaert:</t>
        </r>
        <r>
          <rPr>
            <sz val="8"/>
            <color indexed="81"/>
            <rFont val="Tahoma"/>
            <family val="2"/>
          </rPr>
          <t xml:space="preserve">
Gebaseerd op initiële situatie, bijvoorbeeld bij overname bedrijf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<sst xmlns="http://schemas.openxmlformats.org/spreadsheetml/2006/main" count="670" uniqueCount="304">
  <si>
    <t>Marketing</t>
  </si>
  <si>
    <t>,,,</t>
  </si>
  <si>
    <t xml:space="preserve">Marketing </t>
  </si>
  <si>
    <t>Product 1</t>
  </si>
  <si>
    <t>Product 2</t>
  </si>
  <si>
    <t>Kwartaal 1</t>
  </si>
  <si>
    <t>Kwartaal 2</t>
  </si>
  <si>
    <t>Kwartaal 3</t>
  </si>
  <si>
    <t>Kwartaal 4</t>
  </si>
  <si>
    <t>Kwartaal 5</t>
  </si>
  <si>
    <t>Kwartaal 6</t>
  </si>
  <si>
    <t>Kwartaal 7</t>
  </si>
  <si>
    <t>Kwartaal 8</t>
  </si>
  <si>
    <t>Kwartaal 9</t>
  </si>
  <si>
    <t>Kwartaal 10</t>
  </si>
  <si>
    <t>Kwartaal 11</t>
  </si>
  <si>
    <t>Kwartaal 12</t>
  </si>
  <si>
    <t>Kwartaal 13</t>
  </si>
  <si>
    <t>Kwartaal 14</t>
  </si>
  <si>
    <t>Kwartaal 15</t>
  </si>
  <si>
    <t>Kwartaal 16</t>
  </si>
  <si>
    <t>Kwartaal 17</t>
  </si>
  <si>
    <t>Kwartaal 18</t>
  </si>
  <si>
    <t>Kwartaal 19</t>
  </si>
  <si>
    <t>Kwartaal 20</t>
  </si>
  <si>
    <t>Productie</t>
  </si>
  <si>
    <t>Administratie</t>
  </si>
  <si>
    <t>Verkochte eenheden product 1</t>
  </si>
  <si>
    <t>Verkochte eenheden product 2</t>
  </si>
  <si>
    <t>verkoopprijs product 1</t>
  </si>
  <si>
    <t>OMZET</t>
  </si>
  <si>
    <t>Totale omzet</t>
  </si>
  <si>
    <t>Directe variabele kosten</t>
  </si>
  <si>
    <t>directe kost product 1</t>
  </si>
  <si>
    <t>directe kost product 2</t>
  </si>
  <si>
    <t>Bezoldigingen</t>
  </si>
  <si>
    <t>Index en salarisverhogingen</t>
  </si>
  <si>
    <t>van omzet</t>
  </si>
  <si>
    <t>Oprichtingskosten</t>
  </si>
  <si>
    <t>Diensten verstrekt door derde partijen</t>
  </si>
  <si>
    <t>Advocaat</t>
  </si>
  <si>
    <t>Octrooigemachtigde</t>
  </si>
  <si>
    <t>Marktonderzoeksbureau</t>
  </si>
  <si>
    <t>Per maand</t>
  </si>
  <si>
    <t>Infrastructuur en operationele kosten</t>
  </si>
  <si>
    <t>Reis- en verblijfskosten</t>
  </si>
  <si>
    <t>Totaal infrastructuur en operationele kosten</t>
  </si>
  <si>
    <t>Publiciteit</t>
  </si>
  <si>
    <t>Folder</t>
  </si>
  <si>
    <t>Naamkaartjes</t>
  </si>
  <si>
    <t>Beurzen</t>
  </si>
  <si>
    <t>Conferenties</t>
  </si>
  <si>
    <t>Reiskosten (conferenties, sales)</t>
  </si>
  <si>
    <t>Kost per maand</t>
  </si>
  <si>
    <t>Subtotaal</t>
  </si>
  <si>
    <t>Communicatie</t>
  </si>
  <si>
    <t>Onderhoud</t>
  </si>
  <si>
    <t>Omzet</t>
  </si>
  <si>
    <t>Totaal marketing</t>
  </si>
  <si>
    <t>Assumpties</t>
  </si>
  <si>
    <t>Wijzigingen per kwartaal</t>
  </si>
  <si>
    <t>Klanten/producten</t>
  </si>
  <si>
    <t>Leveranciers</t>
  </si>
  <si>
    <t>BEREKENING</t>
  </si>
  <si>
    <t>100% = 3 maand voorraad</t>
  </si>
  <si>
    <t>van directe variabele kosten</t>
  </si>
  <si>
    <t>100%= 3 maand klantenkrediet</t>
  </si>
  <si>
    <t>Voorraden en bestellingen in uitvoering</t>
  </si>
  <si>
    <t>Klanten</t>
  </si>
  <si>
    <t>100%= 3 maand leverancierskrediet</t>
  </si>
  <si>
    <t>van kosten</t>
  </si>
  <si>
    <t>Nettobedrijfskapitaalbehoefte</t>
  </si>
  <si>
    <t>Diensten van derde partijen</t>
  </si>
  <si>
    <t>Voorraad en bestellingen in uitvoering</t>
  </si>
  <si>
    <t>Handelsvorderingen</t>
  </si>
  <si>
    <t>Handelsschulden</t>
  </si>
  <si>
    <t>OVERDRACHT NAAR BALANS</t>
  </si>
  <si>
    <t>OVERDRACHT NAAR KASPLANNING</t>
  </si>
  <si>
    <t>Wijziging in nettobedrijfskapitaalbehoefte</t>
  </si>
  <si>
    <t>Afschrijving</t>
  </si>
  <si>
    <t>Betalingen</t>
  </si>
  <si>
    <t>Investeringen</t>
  </si>
  <si>
    <t>Bedrag</t>
  </si>
  <si>
    <t>Afschrijvingstermijn</t>
  </si>
  <si>
    <t>jaar</t>
  </si>
  <si>
    <t>Totaal</t>
  </si>
  <si>
    <t>Gecumuleerd totaal</t>
  </si>
  <si>
    <t>Totaal te betalen</t>
  </si>
  <si>
    <t>Financiële vaste activa</t>
  </si>
  <si>
    <t>Nieuwe participatie 1</t>
  </si>
  <si>
    <t>Nieuwe participatie 2</t>
  </si>
  <si>
    <t>Nieuwe participatie 3</t>
  </si>
  <si>
    <t>Nieuwe participatie 4</t>
  </si>
  <si>
    <t>Nieuwe participatie 5</t>
  </si>
  <si>
    <t>OVERDRACHT NAAR RESULTATENREKENING</t>
  </si>
  <si>
    <t>Totaal afschrijvingen</t>
  </si>
  <si>
    <t>KAPITAAL</t>
  </si>
  <si>
    <t>Kwartaal 21</t>
  </si>
  <si>
    <t>Kwartaal 22</t>
  </si>
  <si>
    <t>Kwartaal 23</t>
  </si>
  <si>
    <t>Kwartaal 24</t>
  </si>
  <si>
    <t>Terugbetalingen</t>
  </si>
  <si>
    <t>interesten</t>
  </si>
  <si>
    <t>kwartalen</t>
  </si>
  <si>
    <t>LENINGEN</t>
  </si>
  <si>
    <t>Looptijd</t>
  </si>
  <si>
    <t>Interestvoet</t>
  </si>
  <si>
    <t>Betalingsuitstel</t>
  </si>
  <si>
    <t>Nieuwe lening 1</t>
  </si>
  <si>
    <t>Nieuwe lening 2</t>
  </si>
  <si>
    <t>Nieuwe lening 3</t>
  </si>
  <si>
    <t>Nieuwe lening 4</t>
  </si>
  <si>
    <t>Nieuwe lening 5</t>
  </si>
  <si>
    <t>Nieuwe lening 6</t>
  </si>
  <si>
    <t>Gecumuleerd</t>
  </si>
  <si>
    <t>Totale schuld</t>
  </si>
  <si>
    <t>Kapitaal</t>
  </si>
  <si>
    <t>Kapitaalverhoging</t>
  </si>
  <si>
    <t>Ontvangst lening</t>
  </si>
  <si>
    <t>Interesten</t>
  </si>
  <si>
    <t>Diensten door derde partijen</t>
  </si>
  <si>
    <t>- Afschrijvingen</t>
  </si>
  <si>
    <t>Financiële kosten</t>
  </si>
  <si>
    <t>Belastingen</t>
  </si>
  <si>
    <t>Gecumuleerd resultaat na belastingen</t>
  </si>
  <si>
    <t>+ Afschrijvingen</t>
  </si>
  <si>
    <t>- Wijzigingen in NBK-behoefte</t>
  </si>
  <si>
    <t>- Belastingen</t>
  </si>
  <si>
    <t>+ Opgehaald kapitaal</t>
  </si>
  <si>
    <t>Kaspositie</t>
  </si>
  <si>
    <t>Beschikbare liquiditeiten</t>
  </si>
  <si>
    <t>ACTIVA</t>
  </si>
  <si>
    <t>Immateriële vaste activa</t>
  </si>
  <si>
    <t>Materiële vaste activa</t>
  </si>
  <si>
    <t>Liquide middelen</t>
  </si>
  <si>
    <t>Totaal ACTIVA</t>
  </si>
  <si>
    <t>PASSIVA</t>
  </si>
  <si>
    <t>Totaal PASSIVA</t>
  </si>
  <si>
    <t>check (moet 0 zijn)</t>
  </si>
  <si>
    <t>jaar 1</t>
  </si>
  <si>
    <t>jaar  2</t>
  </si>
  <si>
    <t>jaar 3</t>
  </si>
  <si>
    <t>jaar 4</t>
  </si>
  <si>
    <t>jaar  5</t>
  </si>
  <si>
    <t>jaar  1</t>
  </si>
  <si>
    <t>BALANS</t>
  </si>
  <si>
    <t>RESULTATENREKENING</t>
  </si>
  <si>
    <t>Check 2: actief = passief?</t>
  </si>
  <si>
    <t>opgehaald kapitaal</t>
  </si>
  <si>
    <t>Check1: kaspositie = liquide middelen?/ negatieve thesaurie</t>
  </si>
  <si>
    <t>Check 3: overgedragen resultaat = wijziging in overgedragen resultaat in balans?</t>
  </si>
  <si>
    <t>Verkoop</t>
  </si>
  <si>
    <t>Aantal VolTijdse Equivalenten (VTEs)</t>
  </si>
  <si>
    <t>BTW</t>
  </si>
  <si>
    <t>op verkopen</t>
  </si>
  <si>
    <t>op diensten en diverse goederen</t>
  </si>
  <si>
    <t>Jaarlijkse indexaanpassing</t>
  </si>
  <si>
    <t>%</t>
  </si>
  <si>
    <t>op handelsgoederen, grond-en hulpstoffen</t>
  </si>
  <si>
    <t>Jaarlijkse belasting op bedrijfsresultaat- aanslagvoet</t>
  </si>
  <si>
    <t>Handelsgoederen, grond-en hulpstoffen, diensten en diverse goederen</t>
  </si>
  <si>
    <t>- Handelsgoederen en grond-en hulpstoffen</t>
  </si>
  <si>
    <t>- Diensten en diverse goederen, waarvan:</t>
  </si>
  <si>
    <t>Bezoldigingen van bestuurders, zaakvoerders,…</t>
  </si>
  <si>
    <t>-Bezoldigingen, sociale lasten en pensioenen</t>
  </si>
  <si>
    <t>-Andere bedrijfskosten</t>
  </si>
  <si>
    <t>Bedrijfswinst (verlies)</t>
  </si>
  <si>
    <t>Financiële opbrengsten</t>
  </si>
  <si>
    <t>Winst (verlies) van het boekjaar</t>
  </si>
  <si>
    <t>Vaste activa</t>
  </si>
  <si>
    <t>Terreinen en gebouwen</t>
  </si>
  <si>
    <t>Installaties, machines en uitrusting</t>
  </si>
  <si>
    <t>Meubilair en rollend materieel</t>
  </si>
  <si>
    <t>Vorderingen op ten hoogste één jaar</t>
  </si>
  <si>
    <t>Overige vorderingen</t>
  </si>
  <si>
    <t>Eigen vermogen</t>
  </si>
  <si>
    <t>Schulden</t>
  </si>
  <si>
    <t>Financiële schulden op meer dan één jaar</t>
  </si>
  <si>
    <t>Schulden op ten hoogste één jaar</t>
  </si>
  <si>
    <t>Schulden mbt belastingen en BTW</t>
  </si>
  <si>
    <t xml:space="preserve">Financiële schulden </t>
  </si>
  <si>
    <t>Wachtrekening: Negatieve thesaurie</t>
  </si>
  <si>
    <t>Zaakvoerder 1</t>
  </si>
  <si>
    <t>Zaakvoerder 2</t>
  </si>
  <si>
    <t>Afschrijvingen</t>
  </si>
  <si>
    <t>zie tabblad I-Invest</t>
  </si>
  <si>
    <t>Andere bedrijfskosten</t>
  </si>
  <si>
    <t>Totaal bezoldigingen van bestuurders, zaakvoerders,…</t>
  </si>
  <si>
    <t>Bezoldigingen, sociale lasten en pensioenen</t>
  </si>
  <si>
    <t>Personeel in…</t>
  </si>
  <si>
    <t>Aantal personeelsleden</t>
  </si>
  <si>
    <t>Totaal bezoldigingen, sociale lasten en pensioenen</t>
  </si>
  <si>
    <t>Totaal andere bedrijfskosten</t>
  </si>
  <si>
    <t>Hoeveelheid</t>
  </si>
  <si>
    <t>Handelsgoederen, grond-en hulpstoffen</t>
  </si>
  <si>
    <t>Totaal handelsgoederen, grond-en hulpstoffen</t>
  </si>
  <si>
    <t>Diensten door derden</t>
  </si>
  <si>
    <t>Boekhouder</t>
  </si>
  <si>
    <t>Totaal diensten door derden</t>
  </si>
  <si>
    <t>Electriciteit</t>
  </si>
  <si>
    <t>Diensten en diverse goederen</t>
  </si>
  <si>
    <t>Handelsgoederen en grond-en hulpstoffen</t>
  </si>
  <si>
    <t>Boekwaarde oprichtingskosten</t>
  </si>
  <si>
    <t>Boekwaarde terreinen en gebouwen</t>
  </si>
  <si>
    <t>Boekwaarde meubilair en rollend materieel</t>
  </si>
  <si>
    <t>Boekwaarde installaties, machines en uitrusting</t>
  </si>
  <si>
    <t>Immaterieel vast actief</t>
  </si>
  <si>
    <t>Boekwaarde immateriële vaste activa</t>
  </si>
  <si>
    <t>Onroerende voorheffing</t>
  </si>
  <si>
    <t>Specifieke belastingen (vb op auto's)</t>
  </si>
  <si>
    <t>Financiële schulden op meer dan 1 jaar</t>
  </si>
  <si>
    <t>Financiële schulden op ten hoogste 1 jaar</t>
  </si>
  <si>
    <t>Interesten lening</t>
  </si>
  <si>
    <t>Q0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</si>
  <si>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</si>
  <si>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</si>
  <si>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</si>
  <si>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</si>
  <si>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</si>
  <si>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</si>
  <si>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</si>
  <si>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</si>
  <si>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</si>
  <si>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</si>
  <si>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</si>
  <si>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</si>
  <si>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</si>
  <si>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</si>
  <si>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</si>
  <si>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</si>
  <si>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</si>
  <si>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</si>
  <si>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</si>
  <si>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</si>
  <si>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Bedrijfsresultaat voor belastingen</t>
  </si>
  <si>
    <t>Operationele kasstroom voor bel</t>
  </si>
  <si>
    <t>+ Lening</t>
  </si>
  <si>
    <t>-Terugbetaling lening</t>
  </si>
  <si>
    <t>- Interesten lening</t>
  </si>
  <si>
    <t>Financiële kasstroom</t>
  </si>
  <si>
    <t>Totale kasstroom</t>
  </si>
  <si>
    <t>Terugbetaling lening</t>
  </si>
  <si>
    <t>(vb interesten op spaarrekening)</t>
  </si>
  <si>
    <t>+Financiële opbrengsten</t>
  </si>
  <si>
    <t>Wachtrekening: "Negatieve thesaurie"</t>
  </si>
  <si>
    <t>KASPLANNING</t>
  </si>
  <si>
    <t>Winst (verlies) van het boekjaar voor belastingen</t>
  </si>
  <si>
    <t>Operationele kasstroom voor belastingen</t>
  </si>
  <si>
    <t>-Belastingen</t>
  </si>
  <si>
    <t>-Investeringen</t>
  </si>
  <si>
    <t>Overgedragen winst (verlies) en reserves</t>
  </si>
  <si>
    <t>Andere vorderingen</t>
  </si>
  <si>
    <t>Schulden mbt belasstingen en BTW</t>
  </si>
  <si>
    <t xml:space="preserve">Financiële schulden  </t>
  </si>
  <si>
    <t>Inkomende (uitgaande) betaling saldo BTW</t>
  </si>
  <si>
    <t>op handelsgoederen, grond-en hulpstoffen, diensten en diverse goederen</t>
  </si>
  <si>
    <t>op investeringen</t>
  </si>
  <si>
    <t>+ Correctie voor BTW</t>
  </si>
  <si>
    <t>BTW op omzet</t>
  </si>
  <si>
    <t>BTW op kosten</t>
  </si>
  <si>
    <t>BTW op investeringen</t>
  </si>
  <si>
    <t>RESULTATENREKENING (wettelijk schema micro-vennootschappen met kapitaal)</t>
  </si>
  <si>
    <t>Bedrijfsopbrengsten en bedrijfskosten</t>
  </si>
  <si>
    <t>Afschrijvingen en waardeverminderingen op oprichtingskosten, immateriële en materiële vaste activa</t>
  </si>
  <si>
    <t>Waardeverminderingen op voorraden, bestellingen in uitvoering en handelsvorderingen</t>
  </si>
  <si>
    <t>Voorzieningen voor risico's en kosten</t>
  </si>
  <si>
    <t>Als herstructuringskosten geactiveerde bedrijfskosten</t>
  </si>
  <si>
    <t>Niet-recurrente bedrijfskosten</t>
  </si>
  <si>
    <t>Winst (Verlies) van het boekjaar vóór belasting</t>
  </si>
  <si>
    <t>Onttrekking aan de uitgestelde belastingen</t>
  </si>
  <si>
    <t>Overboeking naar de uitgestelde belastingen</t>
  </si>
  <si>
    <t>Belastingen op het resultaat</t>
  </si>
  <si>
    <t>Winst (Verlies) van het boekjaar</t>
  </si>
  <si>
    <t>Onttrekking aan de belastingvrije reserves</t>
  </si>
  <si>
    <t>Overboeking naar de belastingvrije reserves</t>
  </si>
  <si>
    <t>Te bestemmen winst (verlies) van het boekjaar</t>
  </si>
  <si>
    <t>Activa</t>
  </si>
  <si>
    <t>Leasing en soortgelijke rechten</t>
  </si>
  <si>
    <t>Overige materiële vaste activa</t>
  </si>
  <si>
    <t>Activa in aanbouw en vooruitbetalingen</t>
  </si>
  <si>
    <t>Vlottende activa</t>
  </si>
  <si>
    <t>Vorderingen op meer dan één jaar</t>
  </si>
  <si>
    <t>Geldbeleggingen</t>
  </si>
  <si>
    <t>Overlopende rekeningen</t>
  </si>
  <si>
    <t>Passiva</t>
  </si>
  <si>
    <t>Inbreng kapitaal</t>
  </si>
  <si>
    <t>Inbreng buiten kapitaal</t>
  </si>
  <si>
    <t>Herwaarderingsmeerwaarden</t>
  </si>
  <si>
    <t>Kapitaalsubsidies</t>
  </si>
  <si>
    <t>Voorschot aan de vennoten op de verdeling van het netto-actief</t>
  </si>
  <si>
    <t>Voorzieningen en uitgestelde belastingen</t>
  </si>
  <si>
    <t>Schulden op meer dan één jaar</t>
  </si>
  <si>
    <t>Financiële schulden</t>
  </si>
  <si>
    <t>Overige schulden</t>
  </si>
  <si>
    <t>jaar 2</t>
  </si>
  <si>
    <t>jaar 5</t>
  </si>
  <si>
    <t>Totaal activa</t>
  </si>
  <si>
    <t>Totaal passiva</t>
  </si>
  <si>
    <t>BALANS (wettelijk schema micro-vennootschappen met kapitaal)</t>
  </si>
  <si>
    <t>Betaling investeringen (voor BTW)</t>
  </si>
  <si>
    <t>-Interesten lening</t>
  </si>
  <si>
    <t>Kwartaal</t>
  </si>
  <si>
    <t>Indexpercentage</t>
  </si>
  <si>
    <r>
      <t xml:space="preserve">Vul de groene cellen in (of pas ze aan), en denk goed na voor je andere cellen verandert (deze bevatten vaak formules). Alle prijzen zijn </t>
    </r>
    <r>
      <rPr>
        <b/>
        <sz val="12"/>
        <color rgb="FFFF0000"/>
        <rFont val="Calibri"/>
        <family val="2"/>
        <scheme val="minor"/>
      </rPr>
      <t>vóór BTW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</si>
</sst>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0.0%"/>
    <numFmt numFmtId="166" formatCode="_-* #,##0\ _F_B_-;\-* #,##0\ _F_B_-;_-* &quot;-&quot;??\ _F_B_-;_-@_-"/>
    <numFmt numFmtId="167" formatCode="dd\-mmm\-yy"/>
  </numFmts>
  <fonts count="42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8"/>
      <color indexed="4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0" xfId="0" applyNumberFormat="1" applyFont="1"/>
    <xf numFmtId="167" fontId="7" fillId="0" borderId="0" xfId="0" applyNumberFormat="1" applyFont="1"/>
    <xf numFmtId="167" fontId="7" fillId="0" borderId="0" xfId="0" quotePrefix="1" applyNumberFormat="1" applyFont="1"/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4" fontId="7" fillId="0" borderId="0" xfId="0" applyNumberFormat="1" applyFont="1"/>
    <xf numFmtId="9" fontId="8" fillId="0" borderId="0" xfId="2" applyFont="1" applyFill="1" applyBorder="1" applyAlignment="1">
      <alignment horizontal="left"/>
    </xf>
    <xf numFmtId="3" fontId="6" fillId="0" borderId="0" xfId="0" applyNumberFormat="1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/>
    </xf>
    <xf numFmtId="3" fontId="10" fillId="0" borderId="0" xfId="0" applyNumberFormat="1" applyFont="1"/>
    <xf numFmtId="3" fontId="11" fillId="0" borderId="0" xfId="0" applyNumberFormat="1" applyFont="1"/>
    <xf numFmtId="9" fontId="11" fillId="0" borderId="0" xfId="2" applyFont="1" applyFill="1" applyBorder="1"/>
    <xf numFmtId="9" fontId="8" fillId="0" borderId="0" xfId="2" applyFont="1" applyFill="1" applyBorder="1"/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4" fontId="11" fillId="0" borderId="0" xfId="0" applyNumberFormat="1" applyFont="1"/>
    <xf numFmtId="3" fontId="13" fillId="0" borderId="3" xfId="0" applyNumberFormat="1" applyFont="1" applyBorder="1"/>
    <xf numFmtId="3" fontId="14" fillId="0" borderId="0" xfId="0" applyNumberFormat="1" applyFont="1"/>
    <xf numFmtId="0" fontId="14" fillId="0" borderId="0" xfId="0" applyFont="1"/>
    <xf numFmtId="3" fontId="13" fillId="0" borderId="0" xfId="0" applyNumberFormat="1" applyFont="1"/>
    <xf numFmtId="3" fontId="7" fillId="0" borderId="0" xfId="0" applyNumberFormat="1" applyFont="1" applyAlignment="1">
      <alignment horizontal="left" indent="1"/>
    </xf>
    <xf numFmtId="0" fontId="15" fillId="0" borderId="0" xfId="0" applyFont="1"/>
    <xf numFmtId="165" fontId="7" fillId="0" borderId="0" xfId="2" applyNumberFormat="1" applyFont="1" applyFill="1" applyBorder="1"/>
    <xf numFmtId="3" fontId="7" fillId="0" borderId="4" xfId="0" applyNumberFormat="1" applyFont="1" applyBorder="1"/>
    <xf numFmtId="3" fontId="6" fillId="5" borderId="0" xfId="0" applyNumberFormat="1" applyFont="1" applyFill="1"/>
    <xf numFmtId="3" fontId="8" fillId="5" borderId="0" xfId="0" applyNumberFormat="1" applyFont="1" applyFill="1"/>
    <xf numFmtId="3" fontId="7" fillId="5" borderId="0" xfId="0" applyNumberFormat="1" applyFont="1" applyFill="1" applyAlignment="1">
      <alignment horizontal="right"/>
    </xf>
    <xf numFmtId="3" fontId="5" fillId="5" borderId="0" xfId="0" applyNumberFormat="1" applyFont="1" applyFill="1" applyAlignment="1">
      <alignment horizontal="center"/>
    </xf>
    <xf numFmtId="3" fontId="7" fillId="5" borderId="0" xfId="0" applyNumberFormat="1" applyFont="1" applyFill="1"/>
    <xf numFmtId="4" fontId="7" fillId="5" borderId="0" xfId="0" applyNumberFormat="1" applyFont="1" applyFill="1"/>
    <xf numFmtId="3" fontId="7" fillId="5" borderId="0" xfId="0" applyNumberFormat="1" applyFont="1" applyFill="1" applyAlignment="1">
      <alignment horizontal="left" indent="1"/>
    </xf>
    <xf numFmtId="3" fontId="7" fillId="5" borderId="0" xfId="0" quotePrefix="1" applyNumberFormat="1" applyFont="1" applyFill="1"/>
    <xf numFmtId="3" fontId="5" fillId="6" borderId="0" xfId="0" applyNumberFormat="1" applyFont="1" applyFill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left"/>
    </xf>
    <xf numFmtId="3" fontId="15" fillId="0" borderId="0" xfId="0" applyNumberFormat="1" applyFont="1"/>
    <xf numFmtId="3" fontId="17" fillId="0" borderId="0" xfId="0" applyNumberFormat="1" applyFont="1"/>
    <xf numFmtId="0" fontId="17" fillId="6" borderId="0" xfId="0" applyFont="1" applyFill="1" applyAlignment="1">
      <alignment horizontal="left" indent="2"/>
    </xf>
    <xf numFmtId="3" fontId="16" fillId="0" borderId="0" xfId="0" applyNumberFormat="1" applyFont="1" applyAlignment="1">
      <alignment horizontal="center"/>
    </xf>
    <xf numFmtId="0" fontId="17" fillId="0" borderId="0" xfId="0" applyFont="1"/>
    <xf numFmtId="3" fontId="14" fillId="0" borderId="0" xfId="0" applyNumberFormat="1" applyFont="1" applyAlignment="1">
      <alignment horizontal="right"/>
    </xf>
    <xf numFmtId="3" fontId="17" fillId="6" borderId="0" xfId="0" applyNumberFormat="1" applyFont="1" applyFill="1" applyAlignment="1">
      <alignment horizontal="right"/>
    </xf>
    <xf numFmtId="9" fontId="17" fillId="5" borderId="0" xfId="2" applyFont="1" applyFill="1" applyBorder="1"/>
    <xf numFmtId="9" fontId="17" fillId="0" borderId="0" xfId="2" applyFont="1" applyFill="1" applyBorder="1"/>
    <xf numFmtId="3" fontId="17" fillId="0" borderId="0" xfId="0" applyNumberFormat="1" applyFont="1" applyAlignment="1">
      <alignment horizontal="right"/>
    </xf>
    <xf numFmtId="3" fontId="17" fillId="6" borderId="0" xfId="0" applyNumberFormat="1" applyFont="1" applyFill="1" applyAlignment="1">
      <alignment horizontal="left" indent="2"/>
    </xf>
    <xf numFmtId="0" fontId="17" fillId="4" borderId="0" xfId="0" applyFont="1" applyFill="1"/>
    <xf numFmtId="0" fontId="17" fillId="0" borderId="3" xfId="0" applyFont="1" applyBorder="1" applyAlignment="1">
      <alignment horizontal="left" indent="2"/>
    </xf>
    <xf numFmtId="3" fontId="17" fillId="0" borderId="3" xfId="0" applyNumberFormat="1" applyFont="1" applyBorder="1" applyAlignment="1">
      <alignment horizontal="right"/>
    </xf>
    <xf numFmtId="9" fontId="17" fillId="0" borderId="3" xfId="2" applyFont="1" applyFill="1" applyBorder="1"/>
    <xf numFmtId="3" fontId="17" fillId="0" borderId="3" xfId="0" applyNumberFormat="1" applyFont="1" applyBorder="1"/>
    <xf numFmtId="0" fontId="17" fillId="0" borderId="0" xfId="0" applyFont="1" applyAlignment="1">
      <alignment horizontal="left" indent="2"/>
    </xf>
    <xf numFmtId="0" fontId="17" fillId="0" borderId="2" xfId="0" applyFont="1" applyBorder="1"/>
    <xf numFmtId="3" fontId="17" fillId="0" borderId="2" xfId="0" applyNumberFormat="1" applyFont="1" applyBorder="1" applyAlignment="1">
      <alignment horizontal="right"/>
    </xf>
    <xf numFmtId="3" fontId="17" fillId="0" borderId="2" xfId="0" applyNumberFormat="1" applyFont="1" applyBorder="1"/>
    <xf numFmtId="0" fontId="16" fillId="7" borderId="0" xfId="0" applyFont="1" applyFill="1"/>
    <xf numFmtId="3" fontId="15" fillId="7" borderId="0" xfId="0" applyNumberFormat="1" applyFont="1" applyFill="1" applyAlignment="1">
      <alignment horizontal="right"/>
    </xf>
    <xf numFmtId="0" fontId="15" fillId="7" borderId="0" xfId="0" applyFont="1" applyFill="1"/>
    <xf numFmtId="3" fontId="15" fillId="7" borderId="0" xfId="0" applyNumberFormat="1" applyFont="1" applyFill="1"/>
    <xf numFmtId="0" fontId="15" fillId="2" borderId="0" xfId="0" applyFont="1" applyFill="1"/>
    <xf numFmtId="3" fontId="15" fillId="7" borderId="2" xfId="0" applyNumberFormat="1" applyFont="1" applyFill="1" applyBorder="1" applyAlignment="1">
      <alignment horizontal="right"/>
    </xf>
    <xf numFmtId="3" fontId="15" fillId="7" borderId="2" xfId="0" applyNumberFormat="1" applyFont="1" applyFill="1" applyBorder="1"/>
    <xf numFmtId="0" fontId="15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3" fontId="15" fillId="5" borderId="0" xfId="0" applyNumberFormat="1" applyFont="1" applyFill="1"/>
    <xf numFmtId="0" fontId="15" fillId="5" borderId="0" xfId="0" applyFont="1" applyFill="1"/>
    <xf numFmtId="0" fontId="18" fillId="0" borderId="1" xfId="0" applyFont="1" applyBorder="1"/>
    <xf numFmtId="0" fontId="15" fillId="0" borderId="1" xfId="0" applyFont="1" applyBorder="1"/>
    <xf numFmtId="3" fontId="15" fillId="0" borderId="1" xfId="0" applyNumberFormat="1" applyFont="1" applyBorder="1"/>
    <xf numFmtId="0" fontId="19" fillId="0" borderId="1" xfId="0" applyFont="1" applyBorder="1"/>
    <xf numFmtId="3" fontId="15" fillId="0" borderId="1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0" fontId="15" fillId="6" borderId="0" xfId="0" applyFont="1" applyFill="1"/>
    <xf numFmtId="3" fontId="15" fillId="6" borderId="0" xfId="0" applyNumberFormat="1" applyFont="1" applyFill="1"/>
    <xf numFmtId="0" fontId="15" fillId="6" borderId="0" xfId="0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3" fontId="16" fillId="7" borderId="0" xfId="0" applyNumberFormat="1" applyFont="1" applyFill="1"/>
    <xf numFmtId="0" fontId="7" fillId="0" borderId="0" xfId="0" applyFont="1"/>
    <xf numFmtId="0" fontId="5" fillId="0" borderId="0" xfId="0" applyFont="1" applyAlignment="1">
      <alignment horizontal="right"/>
    </xf>
    <xf numFmtId="3" fontId="7" fillId="8" borderId="0" xfId="0" applyNumberFormat="1" applyFont="1" applyFill="1"/>
    <xf numFmtId="3" fontId="7" fillId="0" borderId="1" xfId="0" applyNumberFormat="1" applyFont="1" applyBorder="1"/>
    <xf numFmtId="0" fontId="5" fillId="7" borderId="0" xfId="0" applyFont="1" applyFill="1"/>
    <xf numFmtId="0" fontId="7" fillId="7" borderId="0" xfId="0" applyFont="1" applyFill="1"/>
    <xf numFmtId="3" fontId="7" fillId="7" borderId="0" xfId="0" applyNumberFormat="1" applyFont="1" applyFill="1"/>
    <xf numFmtId="3" fontId="7" fillId="0" borderId="0" xfId="1" applyNumberFormat="1" applyFont="1" applyBorder="1"/>
    <xf numFmtId="3" fontId="22" fillId="0" borderId="0" xfId="1" applyNumberFormat="1" applyFont="1" applyBorder="1"/>
    <xf numFmtId="0" fontId="22" fillId="0" borderId="0" xfId="0" applyFont="1"/>
    <xf numFmtId="3" fontId="5" fillId="0" borderId="3" xfId="1" applyNumberFormat="1" applyFont="1" applyBorder="1"/>
    <xf numFmtId="3" fontId="7" fillId="0" borderId="3" xfId="1" applyNumberFormat="1" applyFont="1" applyBorder="1"/>
    <xf numFmtId="3" fontId="7" fillId="0" borderId="3" xfId="0" applyNumberFormat="1" applyFont="1" applyBorder="1"/>
    <xf numFmtId="3" fontId="7" fillId="0" borderId="0" xfId="1" quotePrefix="1" applyNumberFormat="1" applyFont="1" applyBorder="1"/>
    <xf numFmtId="3" fontId="5" fillId="0" borderId="1" xfId="1" applyNumberFormat="1" applyFont="1" applyFill="1" applyBorder="1"/>
    <xf numFmtId="3" fontId="11" fillId="0" borderId="0" xfId="1" quotePrefix="1" applyNumberFormat="1" applyFont="1" applyBorder="1" applyAlignment="1">
      <alignment horizontal="left" indent="4"/>
    </xf>
    <xf numFmtId="3" fontId="12" fillId="0" borderId="0" xfId="1" applyNumberFormat="1" applyFont="1" applyBorder="1" applyAlignment="1">
      <alignment horizontal="left" indent="4"/>
    </xf>
    <xf numFmtId="3" fontId="7" fillId="0" borderId="0" xfId="1" quotePrefix="1" applyNumberFormat="1" applyFont="1" applyFill="1" applyBorder="1"/>
    <xf numFmtId="3" fontId="7" fillId="0" borderId="4" xfId="1" applyNumberFormat="1" applyFont="1" applyFill="1" applyBorder="1"/>
    <xf numFmtId="0" fontId="7" fillId="0" borderId="4" xfId="0" applyFont="1" applyBorder="1"/>
    <xf numFmtId="0" fontId="15" fillId="0" borderId="0" xfId="0" quotePrefix="1" applyFont="1"/>
    <xf numFmtId="0" fontId="16" fillId="0" borderId="1" xfId="0" applyFont="1" applyBorder="1"/>
    <xf numFmtId="0" fontId="15" fillId="0" borderId="1" xfId="0" quotePrefix="1" applyFont="1" applyBorder="1"/>
    <xf numFmtId="3" fontId="16" fillId="6" borderId="0" xfId="0" applyNumberFormat="1" applyFont="1" applyFill="1"/>
    <xf numFmtId="166" fontId="5" fillId="0" borderId="0" xfId="1" applyNumberFormat="1" applyFont="1" applyFill="1" applyBorder="1"/>
    <xf numFmtId="166" fontId="7" fillId="0" borderId="0" xfId="1" applyNumberFormat="1" applyFont="1" applyFill="1" applyBorder="1"/>
    <xf numFmtId="166" fontId="7" fillId="0" borderId="0" xfId="1" applyNumberFormat="1" applyFont="1" applyBorder="1"/>
    <xf numFmtId="166" fontId="5" fillId="0" borderId="1" xfId="1" applyNumberFormat="1" applyFont="1" applyFill="1" applyBorder="1"/>
    <xf numFmtId="3" fontId="8" fillId="0" borderId="1" xfId="0" applyNumberFormat="1" applyFont="1" applyBorder="1"/>
    <xf numFmtId="0" fontId="7" fillId="0" borderId="1" xfId="0" applyFont="1" applyBorder="1"/>
    <xf numFmtId="0" fontId="23" fillId="3" borderId="0" xfId="0" applyFont="1" applyFill="1"/>
    <xf numFmtId="0" fontId="23" fillId="3" borderId="0" xfId="0" applyFont="1" applyFill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166" fontId="24" fillId="0" borderId="0" xfId="1" applyNumberFormat="1" applyFont="1" applyFill="1" applyBorder="1"/>
    <xf numFmtId="166" fontId="22" fillId="0" borderId="0" xfId="1" applyNumberFormat="1" applyFont="1" applyBorder="1"/>
    <xf numFmtId="3" fontId="22" fillId="0" borderId="0" xfId="0" applyNumberFormat="1" applyFont="1"/>
    <xf numFmtId="166" fontId="24" fillId="0" borderId="1" xfId="1" applyNumberFormat="1" applyFont="1" applyFill="1" applyBorder="1"/>
    <xf numFmtId="3" fontId="24" fillId="0" borderId="1" xfId="0" applyNumberFormat="1" applyFont="1" applyBorder="1"/>
    <xf numFmtId="0" fontId="24" fillId="0" borderId="1" xfId="0" applyFont="1" applyBorder="1"/>
    <xf numFmtId="3" fontId="24" fillId="0" borderId="3" xfId="1" applyNumberFormat="1" applyFont="1" applyBorder="1"/>
    <xf numFmtId="3" fontId="24" fillId="0" borderId="3" xfId="0" applyNumberFormat="1" applyFont="1" applyBorder="1"/>
    <xf numFmtId="0" fontId="24" fillId="0" borderId="0" xfId="0" applyFont="1"/>
    <xf numFmtId="3" fontId="24" fillId="0" borderId="0" xfId="1" applyNumberFormat="1" applyFont="1" applyBorder="1"/>
    <xf numFmtId="3" fontId="24" fillId="0" borderId="0" xfId="0" applyNumberFormat="1" applyFont="1"/>
    <xf numFmtId="166" fontId="22" fillId="0" borderId="0" xfId="1" quotePrefix="1" applyNumberFormat="1" applyFont="1" applyBorder="1"/>
    <xf numFmtId="3" fontId="24" fillId="0" borderId="1" xfId="1" applyNumberFormat="1" applyFont="1" applyFill="1" applyBorder="1"/>
    <xf numFmtId="3" fontId="22" fillId="0" borderId="0" xfId="1" quotePrefix="1" applyNumberFormat="1" applyFont="1" applyBorder="1"/>
    <xf numFmtId="3" fontId="22" fillId="0" borderId="0" xfId="0" quotePrefix="1" applyNumberFormat="1" applyFont="1"/>
    <xf numFmtId="0" fontId="25" fillId="0" borderId="0" xfId="0" applyFont="1"/>
    <xf numFmtId="3" fontId="25" fillId="0" borderId="0" xfId="0" applyNumberFormat="1" applyFont="1"/>
    <xf numFmtId="9" fontId="22" fillId="0" borderId="0" xfId="0" applyNumberFormat="1" applyFont="1"/>
    <xf numFmtId="0" fontId="24" fillId="0" borderId="0" xfId="0" applyFont="1" applyAlignment="1">
      <alignment horizontal="right"/>
    </xf>
    <xf numFmtId="0" fontId="1" fillId="0" borderId="0" xfId="0" applyFont="1"/>
    <xf numFmtId="0" fontId="27" fillId="0" borderId="0" xfId="0" applyFont="1"/>
    <xf numFmtId="0" fontId="28" fillId="6" borderId="0" xfId="0" applyFont="1" applyFill="1"/>
    <xf numFmtId="0" fontId="27" fillId="6" borderId="0" xfId="0" applyFont="1" applyFill="1"/>
    <xf numFmtId="0" fontId="27" fillId="5" borderId="0" xfId="0" applyFont="1" applyFill="1"/>
    <xf numFmtId="166" fontId="22" fillId="0" borderId="0" xfId="1" applyNumberFormat="1" applyFont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4" fillId="0" borderId="0" xfId="1" applyNumberFormat="1" applyFont="1" applyBorder="1"/>
    <xf numFmtId="166" fontId="29" fillId="0" borderId="0" xfId="1" quotePrefix="1" applyNumberFormat="1" applyFont="1" applyBorder="1" applyAlignment="1">
      <alignment horizontal="right"/>
    </xf>
    <xf numFmtId="3" fontId="7" fillId="0" borderId="0" xfId="0" quotePrefix="1" applyNumberFormat="1" applyFont="1"/>
    <xf numFmtId="3" fontId="30" fillId="0" borderId="0" xfId="0" applyNumberFormat="1" applyFont="1"/>
    <xf numFmtId="3" fontId="8" fillId="0" borderId="0" xfId="0" applyNumberFormat="1" applyFont="1" applyAlignment="1">
      <alignment horizontal="right"/>
    </xf>
    <xf numFmtId="3" fontId="31" fillId="0" borderId="0" xfId="0" applyNumberFormat="1" applyFont="1"/>
    <xf numFmtId="3" fontId="26" fillId="0" borderId="0" xfId="1" applyNumberFormat="1" applyFont="1" applyBorder="1" applyAlignment="1"/>
    <xf numFmtId="166" fontId="7" fillId="10" borderId="0" xfId="1" applyNumberFormat="1" applyFont="1" applyFill="1" applyBorder="1" applyAlignment="1">
      <alignment horizontal="left"/>
    </xf>
    <xf numFmtId="3" fontId="7" fillId="10" borderId="0" xfId="0" applyNumberFormat="1" applyFont="1" applyFill="1"/>
    <xf numFmtId="0" fontId="7" fillId="10" borderId="0" xfId="0" applyFont="1" applyFill="1"/>
    <xf numFmtId="166" fontId="7" fillId="8" borderId="0" xfId="1" applyNumberFormat="1" applyFont="1" applyFill="1" applyBorder="1"/>
    <xf numFmtId="3" fontId="7" fillId="8" borderId="1" xfId="0" applyNumberFormat="1" applyFont="1" applyFill="1" applyBorder="1"/>
    <xf numFmtId="3" fontId="29" fillId="0" borderId="0" xfId="0" applyNumberFormat="1" applyFont="1"/>
    <xf numFmtId="166" fontId="29" fillId="0" borderId="0" xfId="1" quotePrefix="1" applyNumberFormat="1" applyFont="1" applyBorder="1" applyAlignment="1"/>
    <xf numFmtId="166" fontId="7" fillId="0" borderId="0" xfId="1" applyNumberFormat="1" applyFont="1" applyFill="1" applyBorder="1" applyAlignment="1">
      <alignment horizontal="left"/>
    </xf>
    <xf numFmtId="3" fontId="13" fillId="5" borderId="0" xfId="0" applyNumberFormat="1" applyFont="1" applyFill="1"/>
    <xf numFmtId="3" fontId="11" fillId="0" borderId="3" xfId="1" applyNumberFormat="1" applyFont="1" applyBorder="1" applyAlignment="1">
      <alignment horizontal="left" indent="4"/>
    </xf>
    <xf numFmtId="3" fontId="7" fillId="0" borderId="0" xfId="1" applyNumberFormat="1" applyFont="1" applyFill="1" applyBorder="1"/>
    <xf numFmtId="0" fontId="16" fillId="0" borderId="1" xfId="0" quotePrefix="1" applyFont="1" applyBorder="1"/>
    <xf numFmtId="166" fontId="29" fillId="0" borderId="0" xfId="1" applyNumberFormat="1" applyFont="1" applyFill="1" applyBorder="1" applyAlignment="1">
      <alignment horizontal="right"/>
    </xf>
    <xf numFmtId="166" fontId="22" fillId="0" borderId="0" xfId="1" applyNumberFormat="1" applyFont="1" applyFill="1" applyBorder="1" applyAlignment="1">
      <alignment horizontal="right"/>
    </xf>
    <xf numFmtId="166" fontId="22" fillId="8" borderId="0" xfId="1" applyNumberFormat="1" applyFont="1" applyFill="1" applyBorder="1"/>
    <xf numFmtId="3" fontId="22" fillId="8" borderId="0" xfId="0" applyNumberFormat="1" applyFont="1" applyFill="1"/>
    <xf numFmtId="0" fontId="22" fillId="8" borderId="0" xfId="0" applyFont="1" applyFill="1"/>
    <xf numFmtId="166" fontId="22" fillId="8" borderId="0" xfId="1" quotePrefix="1" applyNumberFormat="1" applyFont="1" applyFill="1" applyBorder="1"/>
    <xf numFmtId="0" fontId="24" fillId="8" borderId="1" xfId="0" applyFont="1" applyFill="1" applyBorder="1"/>
    <xf numFmtId="3" fontId="24" fillId="8" borderId="1" xfId="0" applyNumberFormat="1" applyFont="1" applyFill="1" applyBorder="1"/>
    <xf numFmtId="3" fontId="24" fillId="8" borderId="1" xfId="0" quotePrefix="1" applyNumberFormat="1" applyFont="1" applyFill="1" applyBorder="1"/>
    <xf numFmtId="3" fontId="22" fillId="8" borderId="0" xfId="0" quotePrefix="1" applyNumberFormat="1" applyFont="1" applyFill="1"/>
    <xf numFmtId="0" fontId="11" fillId="0" borderId="0" xfId="0" applyFont="1"/>
    <xf numFmtId="0" fontId="12" fillId="0" borderId="0" xfId="0" applyFont="1"/>
    <xf numFmtId="9" fontId="5" fillId="0" borderId="0" xfId="2" applyFont="1" applyFill="1" applyBorder="1"/>
    <xf numFmtId="166" fontId="6" fillId="0" borderId="0" xfId="1" applyNumberFormat="1" applyFont="1" applyFill="1" applyBorder="1" applyAlignment="1">
      <alignment horizontal="right"/>
    </xf>
    <xf numFmtId="0" fontId="21" fillId="0" borderId="0" xfId="0" quotePrefix="1" applyFont="1" applyAlignment="1">
      <alignment horizontal="right"/>
    </xf>
    <xf numFmtId="166" fontId="29" fillId="0" borderId="4" xfId="1" applyNumberFormat="1" applyFont="1" applyFill="1" applyBorder="1" applyAlignment="1">
      <alignment horizontal="right"/>
    </xf>
    <xf numFmtId="3" fontId="22" fillId="0" borderId="4" xfId="0" applyNumberFormat="1" applyFont="1" applyBorder="1"/>
    <xf numFmtId="0" fontId="22" fillId="0" borderId="4" xfId="0" applyFont="1" applyBorder="1"/>
    <xf numFmtId="166" fontId="22" fillId="9" borderId="0" xfId="1" applyNumberFormat="1" applyFont="1" applyFill="1" applyBorder="1" applyAlignment="1"/>
    <xf numFmtId="166" fontId="29" fillId="8" borderId="0" xfId="1" quotePrefix="1" applyNumberFormat="1" applyFont="1" applyFill="1" applyBorder="1" applyAlignment="1">
      <alignment horizontal="right"/>
    </xf>
    <xf numFmtId="166" fontId="22" fillId="0" borderId="0" xfId="1" applyNumberFormat="1" applyFont="1" applyBorder="1" applyAlignment="1">
      <alignment horizontal="left"/>
    </xf>
    <xf numFmtId="0" fontId="32" fillId="9" borderId="0" xfId="0" applyFont="1" applyFill="1"/>
    <xf numFmtId="0" fontId="33" fillId="9" borderId="0" xfId="0" applyFont="1" applyFill="1" applyAlignment="1">
      <alignment horizontal="right"/>
    </xf>
    <xf numFmtId="0" fontId="34" fillId="0" borderId="0" xfId="0" applyFont="1"/>
    <xf numFmtId="0" fontId="32" fillId="0" borderId="0" xfId="0" applyFont="1"/>
    <xf numFmtId="0" fontId="34" fillId="0" borderId="0" xfId="0" applyFont="1" applyAlignment="1">
      <alignment horizontal="right"/>
    </xf>
    <xf numFmtId="0" fontId="35" fillId="0" borderId="0" xfId="0" applyFont="1"/>
    <xf numFmtId="3" fontId="34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3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0" fontId="34" fillId="0" borderId="4" xfId="0" applyFont="1" applyBorder="1"/>
    <xf numFmtId="0" fontId="34" fillId="0" borderId="4" xfId="0" applyFont="1" applyBorder="1" applyAlignment="1">
      <alignment horizontal="right"/>
    </xf>
    <xf numFmtId="0" fontId="33" fillId="0" borderId="4" xfId="0" applyFont="1" applyBorder="1"/>
    <xf numFmtId="3" fontId="33" fillId="0" borderId="4" xfId="0" applyNumberFormat="1" applyFont="1" applyBorder="1" applyAlignment="1">
      <alignment horizontal="right"/>
    </xf>
    <xf numFmtId="166" fontId="34" fillId="9" borderId="4" xfId="1" applyNumberFormat="1" applyFont="1" applyFill="1" applyBorder="1" applyAlignment="1">
      <alignment horizontal="right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4" xfId="0" applyFont="1" applyBorder="1"/>
    <xf numFmtId="3" fontId="33" fillId="0" borderId="0" xfId="0" applyNumberFormat="1" applyFont="1" applyAlignment="1">
      <alignment horizontal="right"/>
    </xf>
    <xf numFmtId="0" fontId="33" fillId="0" borderId="0" xfId="0" applyFont="1"/>
    <xf numFmtId="0" fontId="38" fillId="0" borderId="0" xfId="0" applyFont="1"/>
    <xf numFmtId="3" fontId="34" fillId="0" borderId="4" xfId="0" applyNumberFormat="1" applyFont="1" applyBorder="1" applyAlignment="1">
      <alignment horizontal="right"/>
    </xf>
    <xf numFmtId="0" fontId="32" fillId="0" borderId="1" xfId="0" applyFont="1" applyBorder="1"/>
    <xf numFmtId="3" fontId="33" fillId="0" borderId="1" xfId="0" applyNumberFormat="1" applyFont="1" applyBorder="1" applyAlignment="1">
      <alignment horizontal="right"/>
    </xf>
    <xf numFmtId="0" fontId="33" fillId="0" borderId="1" xfId="0" applyFont="1" applyBorder="1"/>
    <xf numFmtId="3" fontId="29" fillId="8" borderId="0" xfId="0" applyNumberFormat="1" applyFont="1" applyFill="1"/>
    <xf numFmtId="0" fontId="6" fillId="0" borderId="0" xfId="0" applyFont="1"/>
    <xf numFmtId="0" fontId="21" fillId="0" borderId="0" xfId="0" quotePrefix="1" applyFont="1"/>
    <xf numFmtId="3" fontId="6" fillId="0" borderId="0" xfId="1" applyNumberFormat="1" applyFont="1" applyBorder="1" applyAlignment="1">
      <alignment horizontal="right" indent="4"/>
    </xf>
    <xf numFmtId="3" fontId="6" fillId="0" borderId="0" xfId="1" quotePrefix="1" applyNumberFormat="1" applyFont="1" applyBorder="1" applyAlignment="1">
      <alignment horizontal="left" indent="4"/>
    </xf>
    <xf numFmtId="3" fontId="6" fillId="0" borderId="0" xfId="1" quotePrefix="1" applyNumberFormat="1" applyFont="1" applyBorder="1" applyAlignment="1">
      <alignment horizontal="right" indent="4"/>
    </xf>
    <xf numFmtId="3" fontId="6" fillId="0" borderId="4" xfId="1" quotePrefix="1" applyNumberFormat="1" applyFont="1" applyBorder="1" applyAlignment="1">
      <alignment horizontal="right" indent="4"/>
    </xf>
    <xf numFmtId="0" fontId="37" fillId="0" borderId="0" xfId="0" applyFont="1"/>
    <xf numFmtId="0" fontId="39" fillId="0" borderId="0" xfId="0" applyFont="1" applyAlignment="1">
      <alignment horizontal="right"/>
    </xf>
    <xf numFmtId="0" fontId="40" fillId="0" borderId="0" xfId="0" applyFont="1"/>
    <xf numFmtId="3" fontId="40" fillId="0" borderId="0" xfId="0" applyNumberFormat="1" applyFo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3" fontId="40" fillId="0" borderId="0" xfId="0" applyNumberFormat="1" applyFont="1" applyAlignment="1">
      <alignment horizontal="left"/>
    </xf>
    <xf numFmtId="3" fontId="40" fillId="5" borderId="0" xfId="0" applyNumberFormat="1" applyFont="1" applyFill="1"/>
    <xf numFmtId="3" fontId="40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right"/>
    </xf>
    <xf numFmtId="165" fontId="40" fillId="5" borderId="0" xfId="2" applyNumberFormat="1" applyFont="1" applyFill="1" applyBorder="1"/>
    <xf numFmtId="3" fontId="40" fillId="0" borderId="1" xfId="0" applyNumberFormat="1" applyFont="1" applyBorder="1"/>
    <xf numFmtId="165" fontId="40" fillId="0" borderId="1" xfId="2" applyNumberFormat="1" applyFont="1" applyFill="1" applyBorder="1"/>
    <xf numFmtId="3" fontId="40" fillId="0" borderId="1" xfId="0" applyNumberFormat="1" applyFont="1" applyBorder="1" applyAlignment="1">
      <alignment horizontal="right"/>
    </xf>
    <xf numFmtId="165" fontId="40" fillId="0" borderId="0" xfId="2" applyNumberFormat="1" applyFont="1" applyFill="1" applyBorder="1"/>
    <xf numFmtId="9" fontId="40" fillId="0" borderId="0" xfId="2" applyFont="1" applyFill="1" applyBorder="1"/>
    <xf numFmtId="0" fontId="39" fillId="7" borderId="0" xfId="0" applyFont="1" applyFill="1"/>
    <xf numFmtId="0" fontId="40" fillId="7" borderId="0" xfId="0" applyFont="1" applyFill="1"/>
    <xf numFmtId="0" fontId="40" fillId="2" borderId="0" xfId="0" applyFont="1" applyFill="1"/>
    <xf numFmtId="3" fontId="40" fillId="7" borderId="0" xfId="0" applyNumberFormat="1" applyFont="1" applyFill="1"/>
    <xf numFmtId="0" fontId="22" fillId="8" borderId="0" xfId="0" quotePrefix="1" applyFont="1" applyFill="1"/>
    <xf numFmtId="9" fontId="5" fillId="5" borderId="0" xfId="2" applyFont="1" applyFill="1"/>
    <xf numFmtId="3" fontId="8" fillId="8" borderId="0" xfId="0" applyNumberFormat="1" applyFont="1" applyFill="1"/>
    <xf numFmtId="3" fontId="6" fillId="8" borderId="0" xfId="0" applyNumberFormat="1" applyFont="1" applyFill="1"/>
    <xf numFmtId="3" fontId="7" fillId="8" borderId="0" xfId="0" applyNumberFormat="1" applyFont="1" applyFill="1" applyAlignment="1">
      <alignment horizontal="right"/>
    </xf>
    <xf numFmtId="3" fontId="7" fillId="8" borderId="0" xfId="0" applyNumberFormat="1" applyFont="1" applyFill="1" applyAlignment="1">
      <alignment horizontal="left" indent="1"/>
    </xf>
    <xf numFmtId="0" fontId="15" fillId="7" borderId="2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Resultaat op kwartaalbasis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'O-Result'!$B$1:$V$1</c:f>
              <c:strCache>
                <c:ptCount val="21"/>
                <c:pt idx="0">
                  <c:v>Q0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  <c:pt idx="6">
                  <c:v>Q6</c:v>
                </c:pt>
                <c:pt idx="7">
                  <c:v>Q7</c:v>
                </c:pt>
                <c:pt idx="8">
                  <c:v>Q8</c:v>
                </c:pt>
                <c:pt idx="9">
                  <c:v>Q9</c:v>
                </c:pt>
                <c:pt idx="10">
                  <c:v>Q10</c:v>
                </c:pt>
                <c:pt idx="11">
                  <c:v>Q11</c:v>
                </c:pt>
                <c:pt idx="12">
                  <c:v>Q12</c:v>
                </c:pt>
                <c:pt idx="13">
                  <c:v>Q13</c:v>
                </c:pt>
                <c:pt idx="14">
                  <c:v>Q14</c:v>
                </c:pt>
                <c:pt idx="15">
                  <c:v>Q15</c:v>
                </c:pt>
                <c:pt idx="16">
                  <c:v>Q16</c:v>
                </c:pt>
                <c:pt idx="17">
                  <c:v>Q17</c:v>
                </c:pt>
                <c:pt idx="18">
                  <c:v>Q18</c:v>
                </c:pt>
                <c:pt idx="19">
                  <c:v>Q19</c:v>
                </c:pt>
                <c:pt idx="20">
                  <c:v>Q20</c:v>
                </c:pt>
              </c:strCache>
            </c:strRef>
          </c:cat>
          <c:val>
            <c:numRef>
              <c:f>'O-Result'!$B$25:$V$25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2-4065-8B58-B12C06C4FE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908630607"/>
        <c:axId val="1908631087"/>
      </c:areaChart>
      <c:catAx>
        <c:axId val="190863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Kwartaal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1087"/>
        <c:crosses val="autoZero"/>
        <c:auto val="1"/>
        <c:lblAlgn val="ctr"/>
        <c:lblOffset val="100"/>
        <c:tickLblSkip val="1"/>
        <c:noMultiLvlLbl val="0"/>
      </c:catAx>
      <c:valAx>
        <c:axId val="19086310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060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Gecumuleerd resultaat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'O-Result'!$B$1:$V$1</c:f>
              <c:strCache>
                <c:ptCount val="21"/>
                <c:pt idx="0">
                  <c:v>Q0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  <c:pt idx="6">
                  <c:v>Q6</c:v>
                </c:pt>
                <c:pt idx="7">
                  <c:v>Q7</c:v>
                </c:pt>
                <c:pt idx="8">
                  <c:v>Q8</c:v>
                </c:pt>
                <c:pt idx="9">
                  <c:v>Q9</c:v>
                </c:pt>
                <c:pt idx="10">
                  <c:v>Q10</c:v>
                </c:pt>
                <c:pt idx="11">
                  <c:v>Q11</c:v>
                </c:pt>
                <c:pt idx="12">
                  <c:v>Q12</c:v>
                </c:pt>
                <c:pt idx="13">
                  <c:v>Q13</c:v>
                </c:pt>
                <c:pt idx="14">
                  <c:v>Q14</c:v>
                </c:pt>
                <c:pt idx="15">
                  <c:v>Q15</c:v>
                </c:pt>
                <c:pt idx="16">
                  <c:v>Q16</c:v>
                </c:pt>
                <c:pt idx="17">
                  <c:v>Q17</c:v>
                </c:pt>
                <c:pt idx="18">
                  <c:v>Q18</c:v>
                </c:pt>
                <c:pt idx="19">
                  <c:v>Q19</c:v>
                </c:pt>
                <c:pt idx="20">
                  <c:v>Q20</c:v>
                </c:pt>
              </c:strCache>
            </c:strRef>
          </c:cat>
          <c:val>
            <c:numRef>
              <c:f>'O-Result'!$B$28:$V$28</c:f>
              <c:numCache>
                <c:formatCode>#,##0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D-4856-AD43-13D30DEEB4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908630607"/>
        <c:axId val="1908631087"/>
      </c:areaChart>
      <c:catAx>
        <c:axId val="190863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Kwartaal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1087"/>
        <c:crosses val="autoZero"/>
        <c:auto val="1"/>
        <c:lblAlgn val="ctr"/>
        <c:lblOffset val="100"/>
        <c:tickLblSkip val="1"/>
        <c:noMultiLvlLbl val="0"/>
      </c:catAx>
      <c:valAx>
        <c:axId val="19086310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060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Kasstroom op kwartaalbasis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'O-Kas'!$B$1:$V$1</c:f>
              <c:strCache>
                <c:ptCount val="21"/>
                <c:pt idx="0">
                  <c:v>Q0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  <c:pt idx="6">
                  <c:v>Q6</c:v>
                </c:pt>
                <c:pt idx="7">
                  <c:v>Q7</c:v>
                </c:pt>
                <c:pt idx="8">
                  <c:v>Q8</c:v>
                </c:pt>
                <c:pt idx="9">
                  <c:v>Q9</c:v>
                </c:pt>
                <c:pt idx="10">
                  <c:v>Q10</c:v>
                </c:pt>
                <c:pt idx="11">
                  <c:v>Q11</c:v>
                </c:pt>
                <c:pt idx="12">
                  <c:v>Q12</c:v>
                </c:pt>
                <c:pt idx="13">
                  <c:v>Q13</c:v>
                </c:pt>
                <c:pt idx="14">
                  <c:v>Q14</c:v>
                </c:pt>
                <c:pt idx="15">
                  <c:v>Q15</c:v>
                </c:pt>
                <c:pt idx="16">
                  <c:v>Q16</c:v>
                </c:pt>
                <c:pt idx="17">
                  <c:v>Q17</c:v>
                </c:pt>
                <c:pt idx="18">
                  <c:v>Q18</c:v>
                </c:pt>
                <c:pt idx="19">
                  <c:v>Q19</c:v>
                </c:pt>
                <c:pt idx="20">
                  <c:v>Q20</c:v>
                </c:pt>
              </c:strCache>
            </c:strRef>
          </c:cat>
          <c:val>
            <c:numRef>
              <c:f>'O-Kas'!$B$24:$V$24</c:f>
              <c:numCache>
                <c:formatCode>#,##0</c:formatCode>
                <c:ptCount val="2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F-469C-A94D-47EC5DDF2C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908630607"/>
        <c:axId val="1908631087"/>
      </c:areaChart>
      <c:catAx>
        <c:axId val="190863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Kwartaal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1087"/>
        <c:crosses val="autoZero"/>
        <c:auto val="1"/>
        <c:lblAlgn val="ctr"/>
        <c:lblOffset val="100"/>
        <c:tickLblSkip val="1"/>
        <c:noMultiLvlLbl val="0"/>
      </c:catAx>
      <c:valAx>
        <c:axId val="19086310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060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Kaspositie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'O-Kas'!$B$1:$V$1</c:f>
              <c:strCache>
                <c:ptCount val="21"/>
                <c:pt idx="0">
                  <c:v>Q0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  <c:pt idx="6">
                  <c:v>Q6</c:v>
                </c:pt>
                <c:pt idx="7">
                  <c:v>Q7</c:v>
                </c:pt>
                <c:pt idx="8">
                  <c:v>Q8</c:v>
                </c:pt>
                <c:pt idx="9">
                  <c:v>Q9</c:v>
                </c:pt>
                <c:pt idx="10">
                  <c:v>Q10</c:v>
                </c:pt>
                <c:pt idx="11">
                  <c:v>Q11</c:v>
                </c:pt>
                <c:pt idx="12">
                  <c:v>Q12</c:v>
                </c:pt>
                <c:pt idx="13">
                  <c:v>Q13</c:v>
                </c:pt>
                <c:pt idx="14">
                  <c:v>Q14</c:v>
                </c:pt>
                <c:pt idx="15">
                  <c:v>Q15</c:v>
                </c:pt>
                <c:pt idx="16">
                  <c:v>Q16</c:v>
                </c:pt>
                <c:pt idx="17">
                  <c:v>Q17</c:v>
                </c:pt>
                <c:pt idx="18">
                  <c:v>Q18</c:v>
                </c:pt>
                <c:pt idx="19">
                  <c:v>Q19</c:v>
                </c:pt>
                <c:pt idx="20">
                  <c:v>Q20</c:v>
                </c:pt>
              </c:strCache>
            </c:strRef>
          </c:cat>
          <c:val>
            <c:numRef>
              <c:f>'O-Kas'!$B$26:$V$26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1-4125-9C46-A60F0B033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908630607"/>
        <c:axId val="1908631087"/>
      </c:areaChart>
      <c:catAx>
        <c:axId val="190863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Kwartaal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1087"/>
        <c:crosses val="autoZero"/>
        <c:auto val="1"/>
        <c:lblAlgn val="ctr"/>
        <c:lblOffset val="100"/>
        <c:tickLblSkip val="1"/>
        <c:noMultiLvlLbl val="0"/>
      </c:catAx>
      <c:valAx>
        <c:axId val="19086310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63060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38101</xdr:rowOff>
    </xdr:from>
    <xdr:to>
      <xdr:col>23</xdr:col>
      <xdr:colOff>457200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4095D8-E049-4CB7-874B-DC2BF5A1C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1</xdr:row>
      <xdr:rowOff>38100</xdr:rowOff>
    </xdr:from>
    <xdr:to>
      <xdr:col>23</xdr:col>
      <xdr:colOff>483870</xdr:colOff>
      <xdr:row>38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33CAA0-EB6F-4247-BD40-9070A11F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542924</xdr:colOff>
      <xdr:row>39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173D2D-E33D-4E98-A580-55EB0DE4A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104774</xdr:colOff>
      <xdr:row>39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B848E7-3625-4302-9749-85DD1F1DD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showGridLines="0" zoomScale="75" workbookViewId="0">
      <pane xSplit="2" ySplit="1" topLeftCell="C39" activePane="bottomRight" state="frozen"/>
      <selection pane="topRight" activeCell="C1" sqref="C1"/>
      <selection pane="bottomLeft" activeCell="A3" sqref="A3"/>
      <selection pane="bottomRight" activeCell="A72" sqref="A72:B73"/>
    </sheetView>
  </sheetViews>
  <sheetFormatPr defaultColWidth="11.54296875" defaultRowHeight="15.5" x14ac:dyDescent="0.35"/>
  <cols>
    <col min="1" max="1" width="4.90625" style="10" customWidth="1"/>
    <col min="2" max="2" width="50.54296875" style="7" customWidth="1"/>
    <col min="3" max="3" width="3.08984375" style="7" customWidth="1"/>
    <col min="4" max="4" width="12.90625" style="7" customWidth="1"/>
    <col min="5" max="5" width="24.08984375" style="7" customWidth="1"/>
    <col min="6" max="6" width="38.26953125" style="7" customWidth="1"/>
    <col min="7" max="14" width="17" style="7" customWidth="1"/>
    <col min="15" max="26" width="20" style="7" customWidth="1"/>
    <col min="27" max="27" width="11.54296875" style="7" customWidth="1"/>
    <col min="28" max="28" width="14.6328125" style="7" customWidth="1"/>
    <col min="29" max="16384" width="11.54296875" style="7"/>
  </cols>
  <sheetData>
    <row r="1" spans="1:30" s="2" customFormat="1" x14ac:dyDescent="0.35">
      <c r="A1" s="1" t="s">
        <v>303</v>
      </c>
      <c r="C1" s="3"/>
      <c r="D1" s="4"/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</row>
    <row r="2" spans="1:30" x14ac:dyDescent="0.35">
      <c r="A2" s="5"/>
      <c r="B2" s="6"/>
      <c r="C2" s="6"/>
      <c r="D2" s="6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30" ht="18.5" x14ac:dyDescent="0.45">
      <c r="A3" s="160" t="s">
        <v>57</v>
      </c>
    </row>
    <row r="4" spans="1:30" x14ac:dyDescent="0.35">
      <c r="E4" s="7" t="s">
        <v>29</v>
      </c>
      <c r="G4" s="7" t="s">
        <v>193</v>
      </c>
    </row>
    <row r="5" spans="1:30" s="10" customFormat="1" x14ac:dyDescent="0.35">
      <c r="A5" s="33"/>
      <c r="B5" s="33" t="s">
        <v>27</v>
      </c>
      <c r="E5" s="33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</row>
    <row r="6" spans="1:30" x14ac:dyDescent="0.35">
      <c r="A6" s="33"/>
      <c r="B6" s="36"/>
    </row>
    <row r="7" spans="1:30" s="10" customFormat="1" x14ac:dyDescent="0.35">
      <c r="A7" s="33"/>
      <c r="B7" s="33" t="s">
        <v>28</v>
      </c>
      <c r="D7" s="20"/>
      <c r="E7" s="33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</row>
    <row r="10" spans="1:30" s="18" customFormat="1" x14ac:dyDescent="0.35">
      <c r="A10" s="17" t="s">
        <v>30</v>
      </c>
      <c r="S10" s="19"/>
    </row>
    <row r="11" spans="1:30" s="18" customFormat="1" x14ac:dyDescent="0.35">
      <c r="A11" s="17"/>
      <c r="B11" s="21"/>
    </row>
    <row r="12" spans="1:30" s="18" customFormat="1" x14ac:dyDescent="0.35">
      <c r="A12" s="22"/>
      <c r="B12" s="21" t="s">
        <v>3</v>
      </c>
      <c r="G12" s="18">
        <f t="shared" ref="G12:J12" si="0">G5*$E$5</f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>K5*$E$5*(1+'I-Andere'!$B$14/100)</f>
        <v>0</v>
      </c>
      <c r="L12" s="18">
        <f>L5*$E$5*(1+'I-Andere'!$B$14/100)</f>
        <v>0</v>
      </c>
      <c r="M12" s="18">
        <f>M5*$E$5*(1+'I-Andere'!$B$14/100)</f>
        <v>0</v>
      </c>
      <c r="N12" s="18">
        <f>N5*$E$5*(1+'I-Andere'!$B$14/100)</f>
        <v>0</v>
      </c>
      <c r="O12" s="18">
        <f>O5*$E$5*(1+'I-Andere'!$B$14/100)^2</f>
        <v>0</v>
      </c>
      <c r="P12" s="18">
        <f>P5*$E$5*(1+'I-Andere'!$B$14/100)^2</f>
        <v>0</v>
      </c>
      <c r="Q12" s="18">
        <f>Q5*$E$5*(1+'I-Andere'!$B$14/100)^2</f>
        <v>0</v>
      </c>
      <c r="R12" s="18">
        <f>R5*$E$5*(1+'I-Andere'!$B$14/100)^2</f>
        <v>0</v>
      </c>
      <c r="S12" s="18">
        <f>S5*$E$5*(1+'I-Andere'!$B$14/100)^3</f>
        <v>0</v>
      </c>
      <c r="T12" s="18">
        <f>T5*$E$5*(1+'I-Andere'!$B$14/100)^3</f>
        <v>0</v>
      </c>
      <c r="U12" s="18">
        <f>U5*$E$5*(1+'I-Andere'!$B$14/100)^3</f>
        <v>0</v>
      </c>
      <c r="V12" s="18">
        <f>V5*$E$5*(1+'I-Andere'!$B$14/100)^3</f>
        <v>0</v>
      </c>
      <c r="W12" s="18">
        <f>W5*$E$5*(1+'I-Andere'!$B$14/100)^4</f>
        <v>0</v>
      </c>
      <c r="X12" s="18">
        <f>X5*$E$5*(1+'I-Andere'!$B$14/100)^4</f>
        <v>0</v>
      </c>
      <c r="Y12" s="18">
        <f>Y5*$E$5*(1+'I-Andere'!$B$14/100)^4</f>
        <v>0</v>
      </c>
      <c r="Z12" s="18">
        <f>Z5*$E$5*(1+'I-Andere'!$B$14/100)^4</f>
        <v>0</v>
      </c>
    </row>
    <row r="13" spans="1:30" s="18" customFormat="1" x14ac:dyDescent="0.35">
      <c r="A13" s="22"/>
      <c r="B13" s="21"/>
    </row>
    <row r="14" spans="1:30" s="18" customFormat="1" x14ac:dyDescent="0.35">
      <c r="A14" s="22"/>
      <c r="B14" s="21" t="s">
        <v>4</v>
      </c>
      <c r="C14" s="23"/>
      <c r="G14" s="18">
        <f>G7*$E$7</f>
        <v>0</v>
      </c>
      <c r="H14" s="18">
        <f t="shared" ref="H14:J14" si="1">H7*$E$7</f>
        <v>0</v>
      </c>
      <c r="I14" s="18">
        <f t="shared" si="1"/>
        <v>0</v>
      </c>
      <c r="J14" s="18">
        <f t="shared" si="1"/>
        <v>0</v>
      </c>
      <c r="K14" s="18">
        <f>K7*$E$7*(1+'I-Andere'!$B$14/100)</f>
        <v>0</v>
      </c>
      <c r="L14" s="18">
        <f>L7*$E$7*(1+'I-Andere'!$B$14/100)</f>
        <v>0</v>
      </c>
      <c r="M14" s="18">
        <f>M7*$E$7*(1+'I-Andere'!$B$14/100)</f>
        <v>0</v>
      </c>
      <c r="N14" s="18">
        <f>N7*$E$7*(1+'I-Andere'!$B$14/100)</f>
        <v>0</v>
      </c>
      <c r="O14" s="18">
        <f>O7*$E$7*(1+'I-Andere'!$B$14/100)^2</f>
        <v>0</v>
      </c>
      <c r="P14" s="18">
        <f>P7*$E$7*(1+'I-Andere'!$B$14/100)^2</f>
        <v>0</v>
      </c>
      <c r="Q14" s="18">
        <f>Q7*$E$7*(1+'I-Andere'!$B$14/100)^2</f>
        <v>0</v>
      </c>
      <c r="R14" s="18">
        <f>R7*$E$7*(1+'I-Andere'!$B$14/100)^2</f>
        <v>0</v>
      </c>
      <c r="S14" s="18">
        <f>S7*$E$7*(1+'I-Andere'!$B$14/100)^3</f>
        <v>0</v>
      </c>
      <c r="T14" s="18">
        <f>T7*$E$7*(1+'I-Andere'!$B$14/100)^3</f>
        <v>0</v>
      </c>
      <c r="U14" s="18">
        <f>U7*$E$7*(1+'I-Andere'!$B$14/100)^3</f>
        <v>0</v>
      </c>
      <c r="V14" s="18">
        <f>V7*$E$7*(1+'I-Andere'!$B$14/100)^3</f>
        <v>0</v>
      </c>
      <c r="W14" s="18">
        <f>W7*$E$7*(1+'I-Andere'!$B$14/100)^4</f>
        <v>0</v>
      </c>
      <c r="X14" s="18">
        <f>X7*$E$7*(1+'I-Andere'!$B$14/100)^4</f>
        <v>0</v>
      </c>
      <c r="Y14" s="18">
        <f>Y7*$E$7*(1+'I-Andere'!$B$14/100)^4</f>
        <v>0</v>
      </c>
      <c r="Z14" s="18">
        <f>Z7*$E$7*(1+'I-Andere'!$B$14/100)^4</f>
        <v>0</v>
      </c>
    </row>
    <row r="15" spans="1:30" s="18" customFormat="1" x14ac:dyDescent="0.35">
      <c r="A15" s="22"/>
      <c r="B15" s="21"/>
    </row>
    <row r="16" spans="1:30" s="27" customFormat="1" x14ac:dyDescent="0.35">
      <c r="A16" s="17"/>
      <c r="B16" s="24" t="s">
        <v>31</v>
      </c>
      <c r="C16" s="24"/>
      <c r="D16" s="24"/>
      <c r="E16" s="24"/>
      <c r="F16" s="24"/>
      <c r="G16" s="24">
        <f>SUM(G12+G14)</f>
        <v>0</v>
      </c>
      <c r="H16" s="24">
        <f t="shared" ref="H16:Z16" si="2">SUM(H12+H14)</f>
        <v>0</v>
      </c>
      <c r="I16" s="24">
        <f t="shared" si="2"/>
        <v>0</v>
      </c>
      <c r="J16" s="24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24">
        <f t="shared" si="2"/>
        <v>0</v>
      </c>
      <c r="O16" s="24">
        <f t="shared" si="2"/>
        <v>0</v>
      </c>
      <c r="P16" s="24">
        <f t="shared" si="2"/>
        <v>0</v>
      </c>
      <c r="Q16" s="24">
        <f t="shared" si="2"/>
        <v>0</v>
      </c>
      <c r="R16" s="24">
        <f t="shared" si="2"/>
        <v>0</v>
      </c>
      <c r="S16" s="24">
        <f t="shared" si="2"/>
        <v>0</v>
      </c>
      <c r="T16" s="24">
        <f t="shared" si="2"/>
        <v>0</v>
      </c>
      <c r="U16" s="24">
        <f t="shared" si="2"/>
        <v>0</v>
      </c>
      <c r="V16" s="24">
        <f t="shared" si="2"/>
        <v>0</v>
      </c>
      <c r="W16" s="24">
        <f t="shared" si="2"/>
        <v>0</v>
      </c>
      <c r="X16" s="24">
        <f t="shared" si="2"/>
        <v>0</v>
      </c>
      <c r="Y16" s="24">
        <f t="shared" si="2"/>
        <v>0</v>
      </c>
      <c r="Z16" s="24">
        <f t="shared" si="2"/>
        <v>0</v>
      </c>
      <c r="AA16" s="25"/>
      <c r="AB16" s="26"/>
      <c r="AC16" s="26"/>
      <c r="AD16" s="26"/>
    </row>
    <row r="17" spans="1:30" s="27" customFormat="1" x14ac:dyDescent="0.35">
      <c r="A17" s="17"/>
      <c r="AA17" s="25"/>
      <c r="AB17" s="26"/>
      <c r="AC17" s="26"/>
      <c r="AD17" s="26"/>
    </row>
    <row r="18" spans="1:30" s="27" customFormat="1" ht="18.5" x14ac:dyDescent="0.45">
      <c r="A18" s="160" t="s">
        <v>167</v>
      </c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25"/>
      <c r="AB18" s="26"/>
      <c r="AC18" s="26"/>
      <c r="AD18" s="26"/>
    </row>
    <row r="19" spans="1:30" s="27" customFormat="1" x14ac:dyDescent="0.35">
      <c r="A19" s="17" t="s">
        <v>242</v>
      </c>
      <c r="AA19" s="25"/>
      <c r="AB19" s="26"/>
      <c r="AC19" s="26"/>
      <c r="AD19" s="26"/>
    </row>
    <row r="20" spans="1:30" s="27" customFormat="1" x14ac:dyDescent="0.35">
      <c r="A20" s="17"/>
      <c r="AA20" s="25"/>
      <c r="AB20" s="26"/>
      <c r="AC20" s="26"/>
      <c r="AD20" s="26"/>
    </row>
    <row r="21" spans="1:30" ht="18.5" x14ac:dyDescent="0.45">
      <c r="A21" s="160" t="s">
        <v>194</v>
      </c>
      <c r="B21" s="6"/>
      <c r="C21" s="6"/>
      <c r="D21" s="6"/>
      <c r="E21" s="15" t="s">
        <v>33</v>
      </c>
      <c r="F21" s="15"/>
      <c r="G21" s="7">
        <f>$E$22*G5</f>
        <v>0</v>
      </c>
      <c r="H21" s="7">
        <f>$E$22*H5</f>
        <v>0</v>
      </c>
      <c r="I21" s="7">
        <f>$E$22*I5</f>
        <v>0</v>
      </c>
      <c r="J21" s="7">
        <f>$E$22*J5</f>
        <v>0</v>
      </c>
      <c r="K21" s="7">
        <f>$E$22*K5*(1+'I-Andere'!$B$16/100)</f>
        <v>0</v>
      </c>
      <c r="L21" s="7">
        <f>$E$22*L5*(1+'I-Andere'!$B$16/100)</f>
        <v>0</v>
      </c>
      <c r="M21" s="7">
        <f>$E$22*M5*(1+'I-Andere'!$B$16/100)</f>
        <v>0</v>
      </c>
      <c r="N21" s="7">
        <f>$E$22*N5*(1+'I-Andere'!$B$16/100)</f>
        <v>0</v>
      </c>
      <c r="O21" s="7">
        <f>$E$22*O5*(1+'I-Andere'!$B$16/100)^2</f>
        <v>0</v>
      </c>
      <c r="P21" s="7">
        <f>$E$22*P5*(1+'I-Andere'!$B$16/100)^2</f>
        <v>0</v>
      </c>
      <c r="Q21" s="7">
        <f>$E$22*Q5*(1+'I-Andere'!$B$16/100)^2</f>
        <v>0</v>
      </c>
      <c r="R21" s="7">
        <f>$E$22*R5*(1+'I-Andere'!$B$16/100)^2</f>
        <v>0</v>
      </c>
      <c r="S21" s="7">
        <f>$E$22*S5*(1+'I-Andere'!$B$16/100)^3</f>
        <v>0</v>
      </c>
      <c r="T21" s="7">
        <f>$E$22*T5*(1+'I-Andere'!$B$16/100)^3</f>
        <v>0</v>
      </c>
      <c r="U21" s="7">
        <f>$E$22*U5*(1+'I-Andere'!$B$16/100)^3</f>
        <v>0</v>
      </c>
      <c r="V21" s="7">
        <f>$E$22*V5*(1+'I-Andere'!$B$16/100)^3</f>
        <v>0</v>
      </c>
      <c r="W21" s="7">
        <f>$E$22*W5*(1+'I-Andere'!$B$16/100)^4</f>
        <v>0</v>
      </c>
      <c r="X21" s="7">
        <f>$E$22*X5*(1+'I-Andere'!$B$16/100)^4</f>
        <v>0</v>
      </c>
      <c r="Y21" s="7">
        <f>$E$22*Y5*(1+'I-Andere'!$B$16/100)^4</f>
        <v>0</v>
      </c>
      <c r="Z21" s="7">
        <f>$E$22*Z5*(1+'I-Andere'!$B$16/100)^4</f>
        <v>0</v>
      </c>
    </row>
    <row r="22" spans="1:30" x14ac:dyDescent="0.35">
      <c r="B22" s="28"/>
      <c r="C22" s="6"/>
      <c r="D22" s="28"/>
      <c r="E22" s="36">
        <v>0</v>
      </c>
    </row>
    <row r="23" spans="1:30" x14ac:dyDescent="0.35">
      <c r="B23" s="28"/>
      <c r="C23" s="6"/>
      <c r="D23" s="28"/>
      <c r="E23" s="15" t="s">
        <v>34</v>
      </c>
      <c r="G23" s="7">
        <f>$E$24*G7</f>
        <v>0</v>
      </c>
      <c r="H23" s="7">
        <f>$E$24*H7</f>
        <v>0</v>
      </c>
      <c r="I23" s="7">
        <f>$E$24*I7</f>
        <v>0</v>
      </c>
      <c r="J23" s="7">
        <f>$E$24*J7</f>
        <v>0</v>
      </c>
      <c r="K23" s="7">
        <f>$E$24*K7*(1+'I-Andere'!$B$16/100)</f>
        <v>0</v>
      </c>
      <c r="L23" s="7">
        <f>$E$24*L7*(1+'I-Andere'!$B$16/100)</f>
        <v>0</v>
      </c>
      <c r="M23" s="7">
        <f>$E$24*M7*(1+'I-Andere'!$B$16/100)</f>
        <v>0</v>
      </c>
      <c r="N23" s="7">
        <f>$E$24*N7*(1+'I-Andere'!$B$16/100)</f>
        <v>0</v>
      </c>
      <c r="O23" s="7">
        <f>$E$24*O7*(1+'I-Andere'!$B$16/100)^2</f>
        <v>0</v>
      </c>
      <c r="P23" s="7">
        <f>$E$24*P7*(1+'I-Andere'!$B$16/100)^2</f>
        <v>0</v>
      </c>
      <c r="Q23" s="7">
        <f>$E$24*Q7*(1+'I-Andere'!$B$16/100)^2</f>
        <v>0</v>
      </c>
      <c r="R23" s="7">
        <f>$E$24*R7*(1+'I-Andere'!$B$16/100)^2</f>
        <v>0</v>
      </c>
      <c r="S23" s="7">
        <f>$E$24*S7*(1+'I-Andere'!$B$16/100)^3</f>
        <v>0</v>
      </c>
      <c r="T23" s="7">
        <f>$E$24*T7*(1+'I-Andere'!$B$16/100)^3</f>
        <v>0</v>
      </c>
      <c r="U23" s="7">
        <f>$E$24*U7*(1+'I-Andere'!$B$16/100)^3</f>
        <v>0</v>
      </c>
      <c r="V23" s="7">
        <f>$E$24*V7*(1+'I-Andere'!$B$16/100)^3</f>
        <v>0</v>
      </c>
      <c r="W23" s="7">
        <f>$E$24*W7*(1+'I-Andere'!$B$16/100)^4</f>
        <v>0</v>
      </c>
      <c r="X23" s="7">
        <f>$E$24*X7*(1+'I-Andere'!$B$16/100)^4</f>
        <v>0</v>
      </c>
      <c r="Y23" s="7">
        <f>$E$24*Y7*(1+'I-Andere'!$B$16/100)^4</f>
        <v>0</v>
      </c>
      <c r="Z23" s="7">
        <f>$E$24*Z7*(1+'I-Andere'!$B$16/100)^4</f>
        <v>0</v>
      </c>
    </row>
    <row r="24" spans="1:30" x14ac:dyDescent="0.35">
      <c r="B24" s="28"/>
      <c r="C24" s="15"/>
      <c r="D24" s="28"/>
      <c r="E24" s="36">
        <v>0</v>
      </c>
    </row>
    <row r="25" spans="1:30" s="27" customFormat="1" x14ac:dyDescent="0.35">
      <c r="A25" s="17"/>
      <c r="B25" s="24" t="s">
        <v>195</v>
      </c>
      <c r="C25" s="24"/>
      <c r="D25" s="24"/>
      <c r="E25" s="24"/>
      <c r="F25" s="24"/>
      <c r="G25" s="24">
        <f>G21+G23</f>
        <v>0</v>
      </c>
      <c r="H25" s="24">
        <f t="shared" ref="H25:Z25" si="3">H21+H23</f>
        <v>0</v>
      </c>
      <c r="I25" s="24">
        <f t="shared" si="3"/>
        <v>0</v>
      </c>
      <c r="J25" s="24">
        <f t="shared" si="3"/>
        <v>0</v>
      </c>
      <c r="K25" s="24">
        <f t="shared" si="3"/>
        <v>0</v>
      </c>
      <c r="L25" s="24">
        <f t="shared" si="3"/>
        <v>0</v>
      </c>
      <c r="M25" s="24">
        <f t="shared" si="3"/>
        <v>0</v>
      </c>
      <c r="N25" s="24">
        <f t="shared" si="3"/>
        <v>0</v>
      </c>
      <c r="O25" s="24">
        <f t="shared" si="3"/>
        <v>0</v>
      </c>
      <c r="P25" s="24">
        <f t="shared" si="3"/>
        <v>0</v>
      </c>
      <c r="Q25" s="24">
        <f t="shared" si="3"/>
        <v>0</v>
      </c>
      <c r="R25" s="24">
        <f t="shared" si="3"/>
        <v>0</v>
      </c>
      <c r="S25" s="24">
        <f t="shared" si="3"/>
        <v>0</v>
      </c>
      <c r="T25" s="24">
        <f t="shared" si="3"/>
        <v>0</v>
      </c>
      <c r="U25" s="24">
        <f t="shared" si="3"/>
        <v>0</v>
      </c>
      <c r="V25" s="24">
        <f t="shared" si="3"/>
        <v>0</v>
      </c>
      <c r="W25" s="24">
        <f t="shared" si="3"/>
        <v>0</v>
      </c>
      <c r="X25" s="24">
        <f t="shared" si="3"/>
        <v>0</v>
      </c>
      <c r="Y25" s="24">
        <f t="shared" si="3"/>
        <v>0</v>
      </c>
      <c r="Z25" s="24">
        <f t="shared" si="3"/>
        <v>0</v>
      </c>
    </row>
    <row r="26" spans="1:30" s="27" customFormat="1" x14ac:dyDescent="0.35">
      <c r="A26" s="17"/>
    </row>
    <row r="27" spans="1:30" s="27" customFormat="1" ht="18.5" x14ac:dyDescent="0.45">
      <c r="A27" s="160" t="s">
        <v>200</v>
      </c>
    </row>
    <row r="28" spans="1:30" x14ac:dyDescent="0.35">
      <c r="B28" s="6"/>
      <c r="C28" s="6"/>
      <c r="D28" s="6"/>
      <c r="J28" s="29"/>
    </row>
    <row r="29" spans="1:30" x14ac:dyDescent="0.35">
      <c r="B29" s="40" t="s">
        <v>196</v>
      </c>
      <c r="C29" s="40"/>
      <c r="D29" s="40"/>
    </row>
    <row r="30" spans="1:30" x14ac:dyDescent="0.35">
      <c r="B30" s="28"/>
      <c r="C30" s="28"/>
      <c r="D30" s="28"/>
    </row>
    <row r="31" spans="1:30" x14ac:dyDescent="0.35">
      <c r="A31" s="33"/>
      <c r="B31" s="38" t="s">
        <v>40</v>
      </c>
      <c r="C31" s="28"/>
      <c r="D31" s="28"/>
      <c r="E31" s="36">
        <v>0</v>
      </c>
      <c r="F31" s="7" t="s">
        <v>43</v>
      </c>
      <c r="G31" s="7">
        <f>E31*3</f>
        <v>0</v>
      </c>
      <c r="H31" s="7">
        <f t="shared" ref="H31:J34" si="4">$E31*3</f>
        <v>0</v>
      </c>
      <c r="I31" s="7">
        <f t="shared" si="4"/>
        <v>0</v>
      </c>
      <c r="J31" s="7">
        <f t="shared" si="4"/>
        <v>0</v>
      </c>
      <c r="K31" s="7">
        <f>$E31*3*(1+'I-Andere'!$B$18/100)</f>
        <v>0</v>
      </c>
      <c r="L31" s="7">
        <f>$E31*3*(1+'I-Andere'!$B$18/100)</f>
        <v>0</v>
      </c>
      <c r="M31" s="7">
        <f>$E31*3*(1+'I-Andere'!$B$18/100)</f>
        <v>0</v>
      </c>
      <c r="N31" s="7">
        <f>$E31*3*(1+'I-Andere'!$B$18/100)</f>
        <v>0</v>
      </c>
      <c r="O31" s="7">
        <f>$E31*3*(1+'I-Andere'!$B$18/100)^2</f>
        <v>0</v>
      </c>
      <c r="P31" s="7">
        <f>$E31*3*(1+'I-Andere'!$B$18/100)^2</f>
        <v>0</v>
      </c>
      <c r="Q31" s="7">
        <f>$E31*3*(1+'I-Andere'!$B$18/100)^2</f>
        <v>0</v>
      </c>
      <c r="R31" s="7">
        <f>$E31*3*(1+'I-Andere'!$B$18/100)^2</f>
        <v>0</v>
      </c>
      <c r="S31" s="7">
        <f>$E31*3*(1+'I-Andere'!$B$18/100)^3</f>
        <v>0</v>
      </c>
      <c r="T31" s="7">
        <f>$E31*3*(1+'I-Andere'!$B$18/100)^3</f>
        <v>0</v>
      </c>
      <c r="U31" s="7">
        <f>$E31*3*(1+'I-Andere'!$B$18/100)^3</f>
        <v>0</v>
      </c>
      <c r="V31" s="7">
        <f>$E31*3*(1+'I-Andere'!$B$18/100)^3</f>
        <v>0</v>
      </c>
      <c r="W31" s="7">
        <f>$E31*3*(1+'I-Andere'!$B$18/100)^4</f>
        <v>0</v>
      </c>
      <c r="X31" s="7">
        <f>$E31*3*(1+'I-Andere'!$B$18/100)^4</f>
        <v>0</v>
      </c>
      <c r="Y31" s="7">
        <f>$E31*3*(1+'I-Andere'!$B$18/100)^4</f>
        <v>0</v>
      </c>
      <c r="Z31" s="7">
        <f>$E31*3*(1+'I-Andere'!$B$18/100)^4</f>
        <v>0</v>
      </c>
    </row>
    <row r="32" spans="1:30" x14ac:dyDescent="0.35">
      <c r="A32" s="33"/>
      <c r="B32" s="38" t="s">
        <v>197</v>
      </c>
      <c r="C32" s="28"/>
      <c r="D32" s="28"/>
      <c r="E32" s="36">
        <v>0</v>
      </c>
      <c r="F32" s="7" t="s">
        <v>43</v>
      </c>
      <c r="G32" s="7">
        <f>E32*3</f>
        <v>0</v>
      </c>
      <c r="H32" s="7">
        <f t="shared" si="4"/>
        <v>0</v>
      </c>
      <c r="I32" s="7">
        <f t="shared" si="4"/>
        <v>0</v>
      </c>
      <c r="J32" s="7">
        <f t="shared" si="4"/>
        <v>0</v>
      </c>
      <c r="K32" s="7">
        <f>$E32*3*(1+'I-Andere'!$B$18/100)</f>
        <v>0</v>
      </c>
      <c r="L32" s="7">
        <f>$E32*3*(1+'I-Andere'!$B$18/100)</f>
        <v>0</v>
      </c>
      <c r="M32" s="7">
        <f>$E32*3*(1+'I-Andere'!$B$18/100)</f>
        <v>0</v>
      </c>
      <c r="N32" s="7">
        <f>$E32*3*(1+'I-Andere'!$B$18/100)</f>
        <v>0</v>
      </c>
      <c r="O32" s="7">
        <f>$E32*3*(1+'I-Andere'!$B$18/100)^2</f>
        <v>0</v>
      </c>
      <c r="P32" s="7">
        <f>$E32*3*(1+'I-Andere'!$B$18/100)^2</f>
        <v>0</v>
      </c>
      <c r="Q32" s="7">
        <f>$E32*3*(1+'I-Andere'!$B$18/100)^2</f>
        <v>0</v>
      </c>
      <c r="R32" s="7">
        <f>$E32*3*(1+'I-Andere'!$B$18/100)^2</f>
        <v>0</v>
      </c>
      <c r="S32" s="7">
        <f>$E32*3*(1+'I-Andere'!$B$18/100)^3</f>
        <v>0</v>
      </c>
      <c r="T32" s="7">
        <f>$E32*3*(1+'I-Andere'!$B$18/100)^3</f>
        <v>0</v>
      </c>
      <c r="U32" s="7">
        <f>$E32*3*(1+'I-Andere'!$B$18/100)^3</f>
        <v>0</v>
      </c>
      <c r="V32" s="7">
        <f>$E32*3*(1+'I-Andere'!$B$18/100)^3</f>
        <v>0</v>
      </c>
      <c r="W32" s="7">
        <f>$E32*3*(1+'I-Andere'!$B$18/100)^4</f>
        <v>0</v>
      </c>
      <c r="X32" s="7">
        <f>$E32*3*(1+'I-Andere'!$B$18/100)^4</f>
        <v>0</v>
      </c>
      <c r="Y32" s="7">
        <f>$E32*3*(1+'I-Andere'!$B$18/100)^4</f>
        <v>0</v>
      </c>
      <c r="Z32" s="7">
        <f>$E32*3*(1+'I-Andere'!$B$18/100)^4</f>
        <v>0</v>
      </c>
    </row>
    <row r="33" spans="1:26" x14ac:dyDescent="0.35">
      <c r="A33" s="33"/>
      <c r="B33" s="38" t="s">
        <v>41</v>
      </c>
      <c r="C33" s="28"/>
      <c r="D33" s="28"/>
      <c r="E33" s="36">
        <v>0</v>
      </c>
      <c r="F33" s="7" t="s">
        <v>43</v>
      </c>
      <c r="G33" s="7">
        <f>E33*3</f>
        <v>0</v>
      </c>
      <c r="H33" s="7">
        <f t="shared" si="4"/>
        <v>0</v>
      </c>
      <c r="I33" s="7">
        <f t="shared" si="4"/>
        <v>0</v>
      </c>
      <c r="J33" s="7">
        <f t="shared" si="4"/>
        <v>0</v>
      </c>
      <c r="K33" s="7">
        <f>$E33*3*(1+'I-Andere'!$B$18/100)</f>
        <v>0</v>
      </c>
      <c r="L33" s="7">
        <f>$E33*3*(1+'I-Andere'!$B$18/100)</f>
        <v>0</v>
      </c>
      <c r="M33" s="7">
        <f>$E33*3*(1+'I-Andere'!$B$18/100)</f>
        <v>0</v>
      </c>
      <c r="N33" s="7">
        <f>$E33*3*(1+'I-Andere'!$B$18/100)</f>
        <v>0</v>
      </c>
      <c r="O33" s="7">
        <f>$E33*3*(1+'I-Andere'!$B$18/100)^2</f>
        <v>0</v>
      </c>
      <c r="P33" s="7">
        <f>$E33*3*(1+'I-Andere'!$B$18/100)^2</f>
        <v>0</v>
      </c>
      <c r="Q33" s="7">
        <f>$E33*3*(1+'I-Andere'!$B$18/100)^2</f>
        <v>0</v>
      </c>
      <c r="R33" s="7">
        <f>$E33*3*(1+'I-Andere'!$B$18/100)^2</f>
        <v>0</v>
      </c>
      <c r="S33" s="7">
        <f>$E33*3*(1+'I-Andere'!$B$18/100)^3</f>
        <v>0</v>
      </c>
      <c r="T33" s="7">
        <f>$E33*3*(1+'I-Andere'!$B$18/100)^3</f>
        <v>0</v>
      </c>
      <c r="U33" s="7">
        <f>$E33*3*(1+'I-Andere'!$B$18/100)^3</f>
        <v>0</v>
      </c>
      <c r="V33" s="7">
        <f>$E33*3*(1+'I-Andere'!$B$18/100)^3</f>
        <v>0</v>
      </c>
      <c r="W33" s="7">
        <f>$E33*3*(1+'I-Andere'!$B$18/100)^4</f>
        <v>0</v>
      </c>
      <c r="X33" s="7">
        <f>$E33*3*(1+'I-Andere'!$B$18/100)^4</f>
        <v>0</v>
      </c>
      <c r="Y33" s="7">
        <f>$E33*3*(1+'I-Andere'!$B$18/100)^4</f>
        <v>0</v>
      </c>
      <c r="Z33" s="7">
        <f>$E33*3*(1+'I-Andere'!$B$18/100)^4</f>
        <v>0</v>
      </c>
    </row>
    <row r="34" spans="1:26" x14ac:dyDescent="0.35">
      <c r="A34" s="33"/>
      <c r="B34" s="38" t="s">
        <v>42</v>
      </c>
      <c r="C34" s="28"/>
      <c r="D34" s="28"/>
      <c r="E34" s="36">
        <v>0</v>
      </c>
      <c r="F34" s="7" t="s">
        <v>43</v>
      </c>
      <c r="G34" s="7">
        <f>E34*3</f>
        <v>0</v>
      </c>
      <c r="H34" s="7">
        <f t="shared" si="4"/>
        <v>0</v>
      </c>
      <c r="I34" s="7">
        <f t="shared" si="4"/>
        <v>0</v>
      </c>
      <c r="J34" s="7">
        <f t="shared" si="4"/>
        <v>0</v>
      </c>
      <c r="K34" s="7">
        <f>$E34*3*(1+'I-Andere'!$B$18/100)</f>
        <v>0</v>
      </c>
      <c r="L34" s="7">
        <f>$E34*3*(1+'I-Andere'!$B$18/100)</f>
        <v>0</v>
      </c>
      <c r="M34" s="7">
        <f>$E34*3*(1+'I-Andere'!$B$18/100)</f>
        <v>0</v>
      </c>
      <c r="N34" s="7">
        <f>$E34*3*(1+'I-Andere'!$B$18/100)</f>
        <v>0</v>
      </c>
      <c r="O34" s="7">
        <f>$E34*3*(1+'I-Andere'!$B$18/100)^2</f>
        <v>0</v>
      </c>
      <c r="P34" s="7">
        <f>$E34*3*(1+'I-Andere'!$B$18/100)^2</f>
        <v>0</v>
      </c>
      <c r="Q34" s="7">
        <f>$E34*3*(1+'I-Andere'!$B$18/100)^2</f>
        <v>0</v>
      </c>
      <c r="R34" s="7">
        <f>$E34*3*(1+'I-Andere'!$B$18/100)^2</f>
        <v>0</v>
      </c>
      <c r="S34" s="7">
        <f>$E34*3*(1+'I-Andere'!$B$18/100)^3</f>
        <v>0</v>
      </c>
      <c r="T34" s="7">
        <f>$E34*3*(1+'I-Andere'!$B$18/100)^3</f>
        <v>0</v>
      </c>
      <c r="U34" s="7">
        <f>$E34*3*(1+'I-Andere'!$B$18/100)^3</f>
        <v>0</v>
      </c>
      <c r="V34" s="7">
        <f>$E34*3*(1+'I-Andere'!$B$18/100)^3</f>
        <v>0</v>
      </c>
      <c r="W34" s="7">
        <f>$E34*3*(1+'I-Andere'!$B$18/100)^4</f>
        <v>0</v>
      </c>
      <c r="X34" s="7">
        <f>$E34*3*(1+'I-Andere'!$B$18/100)^4</f>
        <v>0</v>
      </c>
      <c r="Y34" s="7">
        <f>$E34*3*(1+'I-Andere'!$B$18/100)^4</f>
        <v>0</v>
      </c>
      <c r="Z34" s="7">
        <f>$E34*3*(1+'I-Andere'!$B$18/100)^4</f>
        <v>0</v>
      </c>
    </row>
    <row r="35" spans="1:26" s="27" customFormat="1" x14ac:dyDescent="0.35">
      <c r="A35" s="17"/>
      <c r="B35" s="24" t="s">
        <v>198</v>
      </c>
      <c r="C35" s="24"/>
      <c r="D35" s="24"/>
      <c r="E35" s="24"/>
      <c r="F35" s="24"/>
      <c r="G35" s="24">
        <f t="shared" ref="G35:Z35" si="5">SUM(G31:G34)</f>
        <v>0</v>
      </c>
      <c r="H35" s="24">
        <f>SUM(H31:H34)</f>
        <v>0</v>
      </c>
      <c r="I35" s="24">
        <f t="shared" si="5"/>
        <v>0</v>
      </c>
      <c r="J35" s="24">
        <f t="shared" si="5"/>
        <v>0</v>
      </c>
      <c r="K35" s="24">
        <f t="shared" si="5"/>
        <v>0</v>
      </c>
      <c r="L35" s="24">
        <f t="shared" si="5"/>
        <v>0</v>
      </c>
      <c r="M35" s="24">
        <f t="shared" si="5"/>
        <v>0</v>
      </c>
      <c r="N35" s="24">
        <f t="shared" si="5"/>
        <v>0</v>
      </c>
      <c r="O35" s="24">
        <f t="shared" si="5"/>
        <v>0</v>
      </c>
      <c r="P35" s="24">
        <f t="shared" si="5"/>
        <v>0</v>
      </c>
      <c r="Q35" s="24">
        <f t="shared" si="5"/>
        <v>0</v>
      </c>
      <c r="R35" s="24">
        <f t="shared" si="5"/>
        <v>0</v>
      </c>
      <c r="S35" s="24">
        <f t="shared" si="5"/>
        <v>0</v>
      </c>
      <c r="T35" s="24">
        <f t="shared" si="5"/>
        <v>0</v>
      </c>
      <c r="U35" s="24">
        <f t="shared" si="5"/>
        <v>0</v>
      </c>
      <c r="V35" s="24">
        <f t="shared" si="5"/>
        <v>0</v>
      </c>
      <c r="W35" s="24">
        <f t="shared" si="5"/>
        <v>0</v>
      </c>
      <c r="X35" s="24">
        <f t="shared" si="5"/>
        <v>0</v>
      </c>
      <c r="Y35" s="24">
        <f t="shared" si="5"/>
        <v>0</v>
      </c>
      <c r="Z35" s="24">
        <f t="shared" si="5"/>
        <v>0</v>
      </c>
    </row>
    <row r="36" spans="1:26" x14ac:dyDescent="0.35">
      <c r="B36" s="28"/>
      <c r="C36" s="28"/>
      <c r="D36" s="28"/>
    </row>
    <row r="37" spans="1:26" x14ac:dyDescent="0.35">
      <c r="B37" s="40" t="s">
        <v>44</v>
      </c>
      <c r="C37" s="40"/>
      <c r="D37" s="40"/>
    </row>
    <row r="38" spans="1:26" x14ac:dyDescent="0.35">
      <c r="B38" s="28"/>
      <c r="C38" s="28"/>
      <c r="D38" s="28"/>
    </row>
    <row r="39" spans="1:26" x14ac:dyDescent="0.35">
      <c r="A39" s="33"/>
      <c r="B39" s="38" t="s">
        <v>55</v>
      </c>
      <c r="C39" s="28"/>
      <c r="D39" s="28"/>
      <c r="E39" s="36">
        <v>0</v>
      </c>
      <c r="F39" s="7" t="s">
        <v>43</v>
      </c>
      <c r="G39" s="7">
        <f t="shared" ref="G39:G45" si="6">E39*3</f>
        <v>0</v>
      </c>
      <c r="H39" s="7">
        <f t="shared" ref="H39:J45" si="7">$E39*3</f>
        <v>0</v>
      </c>
      <c r="I39" s="7">
        <f t="shared" si="7"/>
        <v>0</v>
      </c>
      <c r="J39" s="7">
        <f t="shared" si="7"/>
        <v>0</v>
      </c>
      <c r="K39" s="7">
        <f>$E39*3*(1+'I-Andere'!$B$18/100)</f>
        <v>0</v>
      </c>
      <c r="L39" s="7">
        <f>$E39*3*(1+'I-Andere'!$B$18/100)</f>
        <v>0</v>
      </c>
      <c r="M39" s="7">
        <f>$E39*3*(1+'I-Andere'!$B$18/100)</f>
        <v>0</v>
      </c>
      <c r="N39" s="7">
        <f>$E39*3*(1+'I-Andere'!$B$18/100)</f>
        <v>0</v>
      </c>
      <c r="O39" s="7">
        <f>$E39*3*(1+'I-Andere'!$B$18/100)^2</f>
        <v>0</v>
      </c>
      <c r="P39" s="7">
        <f>$E39*3*(1+'I-Andere'!$B$18/100)^2</f>
        <v>0</v>
      </c>
      <c r="Q39" s="7">
        <f>$E39*3*(1+'I-Andere'!$B$18/100)^2</f>
        <v>0</v>
      </c>
      <c r="R39" s="7">
        <f>$E39*3*(1+'I-Andere'!$B$18/100)^2</f>
        <v>0</v>
      </c>
      <c r="S39" s="7">
        <f>$E39*3*(1+'I-Andere'!$B$18/100)^3</f>
        <v>0</v>
      </c>
      <c r="T39" s="7">
        <f>$E39*3*(1+'I-Andere'!$B$18/100)^3</f>
        <v>0</v>
      </c>
      <c r="U39" s="7">
        <f>$E39*3*(1+'I-Andere'!$B$18/100)^3</f>
        <v>0</v>
      </c>
      <c r="V39" s="7">
        <f>$E39*3*(1+'I-Andere'!$B$18/100)^3</f>
        <v>0</v>
      </c>
      <c r="W39" s="7">
        <f>$E39*3*(1+'I-Andere'!$B$18/100)^4</f>
        <v>0</v>
      </c>
      <c r="X39" s="7">
        <f>$E39*3*(1+'I-Andere'!$B$18/100)^4</f>
        <v>0</v>
      </c>
      <c r="Y39" s="7">
        <f>$E39*3*(1+'I-Andere'!$B$18/100)^4</f>
        <v>0</v>
      </c>
      <c r="Z39" s="7">
        <f>$E39*3*(1+'I-Andere'!$B$18/100)^4</f>
        <v>0</v>
      </c>
    </row>
    <row r="40" spans="1:26" x14ac:dyDescent="0.35">
      <c r="A40" s="33"/>
      <c r="B40" s="38" t="s">
        <v>56</v>
      </c>
      <c r="C40" s="28"/>
      <c r="D40" s="28"/>
      <c r="E40" s="36">
        <v>0</v>
      </c>
      <c r="F40" s="7" t="s">
        <v>43</v>
      </c>
      <c r="G40" s="7">
        <f t="shared" si="6"/>
        <v>0</v>
      </c>
      <c r="H40" s="7">
        <f t="shared" si="7"/>
        <v>0</v>
      </c>
      <c r="I40" s="7">
        <f t="shared" si="7"/>
        <v>0</v>
      </c>
      <c r="J40" s="7">
        <f t="shared" si="7"/>
        <v>0</v>
      </c>
      <c r="K40" s="7">
        <f>$E40*3*(1+'I-Andere'!$B$18/100)</f>
        <v>0</v>
      </c>
      <c r="L40" s="7">
        <f>$E40*3*(1+'I-Andere'!$B$18/100)</f>
        <v>0</v>
      </c>
      <c r="M40" s="7">
        <f>$E40*3*(1+'I-Andere'!$B$18/100)</f>
        <v>0</v>
      </c>
      <c r="N40" s="7">
        <f>$E40*3*(1+'I-Andere'!$B$18/100)</f>
        <v>0</v>
      </c>
      <c r="O40" s="7">
        <f>$E40*3*(1+'I-Andere'!$B$18/100)^2</f>
        <v>0</v>
      </c>
      <c r="P40" s="7">
        <f>$E40*3*(1+'I-Andere'!$B$18/100)^2</f>
        <v>0</v>
      </c>
      <c r="Q40" s="7">
        <f>$E40*3*(1+'I-Andere'!$B$18/100)^2</f>
        <v>0</v>
      </c>
      <c r="R40" s="7">
        <f>$E40*3*(1+'I-Andere'!$B$18/100)^2</f>
        <v>0</v>
      </c>
      <c r="S40" s="7">
        <f>$E40*3*(1+'I-Andere'!$B$18/100)^3</f>
        <v>0</v>
      </c>
      <c r="T40" s="7">
        <f>$E40*3*(1+'I-Andere'!$B$18/100)^3</f>
        <v>0</v>
      </c>
      <c r="U40" s="7">
        <f>$E40*3*(1+'I-Andere'!$B$18/100)^3</f>
        <v>0</v>
      </c>
      <c r="V40" s="7">
        <f>$E40*3*(1+'I-Andere'!$B$18/100)^3</f>
        <v>0</v>
      </c>
      <c r="W40" s="7">
        <f>$E40*3*(1+'I-Andere'!$B$18/100)^4</f>
        <v>0</v>
      </c>
      <c r="X40" s="7">
        <f>$E40*3*(1+'I-Andere'!$B$18/100)^4</f>
        <v>0</v>
      </c>
      <c r="Y40" s="7">
        <f>$E40*3*(1+'I-Andere'!$B$18/100)^4</f>
        <v>0</v>
      </c>
      <c r="Z40" s="7">
        <f>$E40*3*(1+'I-Andere'!$B$18/100)^4</f>
        <v>0</v>
      </c>
    </row>
    <row r="41" spans="1:26" x14ac:dyDescent="0.35">
      <c r="A41" s="33"/>
      <c r="B41" s="38" t="s">
        <v>199</v>
      </c>
      <c r="C41" s="28"/>
      <c r="D41" s="28"/>
      <c r="E41" s="36">
        <v>0</v>
      </c>
      <c r="F41" s="7" t="s">
        <v>43</v>
      </c>
      <c r="G41" s="7">
        <f t="shared" si="6"/>
        <v>0</v>
      </c>
      <c r="H41" s="7">
        <f t="shared" si="7"/>
        <v>0</v>
      </c>
      <c r="I41" s="7">
        <f t="shared" si="7"/>
        <v>0</v>
      </c>
      <c r="J41" s="7">
        <f t="shared" si="7"/>
        <v>0</v>
      </c>
      <c r="K41" s="7">
        <f>$E41*3*(1+'I-Andere'!$B$18/100)</f>
        <v>0</v>
      </c>
      <c r="L41" s="7">
        <f>$E41*3*(1+'I-Andere'!$B$18/100)</f>
        <v>0</v>
      </c>
      <c r="M41" s="7">
        <f>$E41*3*(1+'I-Andere'!$B$18/100)</f>
        <v>0</v>
      </c>
      <c r="N41" s="7">
        <f>$E41*3*(1+'I-Andere'!$B$18/100)</f>
        <v>0</v>
      </c>
      <c r="O41" s="7">
        <f>$E41*3*(1+'I-Andere'!$B$18/100)^2</f>
        <v>0</v>
      </c>
      <c r="P41" s="7">
        <f>$E41*3*(1+'I-Andere'!$B$18/100)^2</f>
        <v>0</v>
      </c>
      <c r="Q41" s="7">
        <f>$E41*3*(1+'I-Andere'!$B$18/100)^2</f>
        <v>0</v>
      </c>
      <c r="R41" s="7">
        <f>$E41*3*(1+'I-Andere'!$B$18/100)^2</f>
        <v>0</v>
      </c>
      <c r="S41" s="7">
        <f>$E41*3*(1+'I-Andere'!$B$18/100)^3</f>
        <v>0</v>
      </c>
      <c r="T41" s="7">
        <f>$E41*3*(1+'I-Andere'!$B$18/100)^3</f>
        <v>0</v>
      </c>
      <c r="U41" s="7">
        <f>$E41*3*(1+'I-Andere'!$B$18/100)^3</f>
        <v>0</v>
      </c>
      <c r="V41" s="7">
        <f>$E41*3*(1+'I-Andere'!$B$18/100)^3</f>
        <v>0</v>
      </c>
      <c r="W41" s="7">
        <f>$E41*3*(1+'I-Andere'!$B$18/100)^4</f>
        <v>0</v>
      </c>
      <c r="X41" s="7">
        <f>$E41*3*(1+'I-Andere'!$B$18/100)^4</f>
        <v>0</v>
      </c>
      <c r="Y41" s="7">
        <f>$E41*3*(1+'I-Andere'!$B$18/100)^4</f>
        <v>0</v>
      </c>
      <c r="Z41" s="7">
        <f>$E41*3*(1+'I-Andere'!$B$18/100)^4</f>
        <v>0</v>
      </c>
    </row>
    <row r="42" spans="1:26" x14ac:dyDescent="0.35">
      <c r="A42" s="33"/>
      <c r="B42" s="38" t="s">
        <v>26</v>
      </c>
      <c r="C42" s="28"/>
      <c r="D42" s="28"/>
      <c r="E42" s="36">
        <v>0</v>
      </c>
      <c r="F42" s="7" t="s">
        <v>43</v>
      </c>
      <c r="G42" s="7">
        <f t="shared" si="6"/>
        <v>0</v>
      </c>
      <c r="H42" s="7">
        <f t="shared" si="7"/>
        <v>0</v>
      </c>
      <c r="I42" s="7">
        <f t="shared" si="7"/>
        <v>0</v>
      </c>
      <c r="J42" s="7">
        <f t="shared" si="7"/>
        <v>0</v>
      </c>
      <c r="K42" s="7">
        <f>$E42*3*(1+'I-Andere'!$B$18/100)</f>
        <v>0</v>
      </c>
      <c r="L42" s="7">
        <f>$E42*3*(1+'I-Andere'!$B$18/100)</f>
        <v>0</v>
      </c>
      <c r="M42" s="7">
        <f>$E42*3*(1+'I-Andere'!$B$18/100)</f>
        <v>0</v>
      </c>
      <c r="N42" s="7">
        <f>$E42*3*(1+'I-Andere'!$B$18/100)</f>
        <v>0</v>
      </c>
      <c r="O42" s="7">
        <f>$E42*3*(1+'I-Andere'!$B$18/100)^2</f>
        <v>0</v>
      </c>
      <c r="P42" s="7">
        <f>$E42*3*(1+'I-Andere'!$B$18/100)^2</f>
        <v>0</v>
      </c>
      <c r="Q42" s="7">
        <f>$E42*3*(1+'I-Andere'!$B$18/100)^2</f>
        <v>0</v>
      </c>
      <c r="R42" s="7">
        <f>$E42*3*(1+'I-Andere'!$B$18/100)^2</f>
        <v>0</v>
      </c>
      <c r="S42" s="7">
        <f>$E42*3*(1+'I-Andere'!$B$18/100)^3</f>
        <v>0</v>
      </c>
      <c r="T42" s="7">
        <f>$E42*3*(1+'I-Andere'!$B$18/100)^3</f>
        <v>0</v>
      </c>
      <c r="U42" s="7">
        <f>$E42*3*(1+'I-Andere'!$B$18/100)^3</f>
        <v>0</v>
      </c>
      <c r="V42" s="7">
        <f>$E42*3*(1+'I-Andere'!$B$18/100)^3</f>
        <v>0</v>
      </c>
      <c r="W42" s="7">
        <f>$E42*3*(1+'I-Andere'!$B$18/100)^4</f>
        <v>0</v>
      </c>
      <c r="X42" s="7">
        <f>$E42*3*(1+'I-Andere'!$B$18/100)^4</f>
        <v>0</v>
      </c>
      <c r="Y42" s="7">
        <f>$E42*3*(1+'I-Andere'!$B$18/100)^4</f>
        <v>0</v>
      </c>
      <c r="Z42" s="7">
        <f>$E42*3*(1+'I-Andere'!$B$18/100)^4</f>
        <v>0</v>
      </c>
    </row>
    <row r="43" spans="1:26" x14ac:dyDescent="0.35">
      <c r="A43" s="33"/>
      <c r="B43" s="38" t="s">
        <v>45</v>
      </c>
      <c r="C43" s="28"/>
      <c r="D43" s="28"/>
      <c r="E43" s="36">
        <v>0</v>
      </c>
      <c r="F43" s="7" t="s">
        <v>43</v>
      </c>
      <c r="G43" s="7">
        <f t="shared" si="6"/>
        <v>0</v>
      </c>
      <c r="H43" s="7">
        <f t="shared" si="7"/>
        <v>0</v>
      </c>
      <c r="I43" s="7">
        <f t="shared" si="7"/>
        <v>0</v>
      </c>
      <c r="J43" s="7">
        <f t="shared" si="7"/>
        <v>0</v>
      </c>
      <c r="K43" s="7">
        <f>$E43*3*(1+'I-Andere'!$B$18/100)</f>
        <v>0</v>
      </c>
      <c r="L43" s="7">
        <f>$E43*3*(1+'I-Andere'!$B$18/100)</f>
        <v>0</v>
      </c>
      <c r="M43" s="7">
        <f>$E43*3*(1+'I-Andere'!$B$18/100)</f>
        <v>0</v>
      </c>
      <c r="N43" s="7">
        <f>$E43*3*(1+'I-Andere'!$B$18/100)</f>
        <v>0</v>
      </c>
      <c r="O43" s="7">
        <f>$E43*3*(1+'I-Andere'!$B$18/100)^2</f>
        <v>0</v>
      </c>
      <c r="P43" s="7">
        <f>$E43*3*(1+'I-Andere'!$B$18/100)^2</f>
        <v>0</v>
      </c>
      <c r="Q43" s="7">
        <f>$E43*3*(1+'I-Andere'!$B$18/100)^2</f>
        <v>0</v>
      </c>
      <c r="R43" s="7">
        <f>$E43*3*(1+'I-Andere'!$B$18/100)^2</f>
        <v>0</v>
      </c>
      <c r="S43" s="7">
        <f>$E43*3*(1+'I-Andere'!$B$18/100)^3</f>
        <v>0</v>
      </c>
      <c r="T43" s="7">
        <f>$E43*3*(1+'I-Andere'!$B$18/100)^3</f>
        <v>0</v>
      </c>
      <c r="U43" s="7">
        <f>$E43*3*(1+'I-Andere'!$B$18/100)^3</f>
        <v>0</v>
      </c>
      <c r="V43" s="7">
        <f>$E43*3*(1+'I-Andere'!$B$18/100)^3</f>
        <v>0</v>
      </c>
      <c r="W43" s="7">
        <f>$E43*3*(1+'I-Andere'!$B$18/100)^4</f>
        <v>0</v>
      </c>
      <c r="X43" s="7">
        <f>$E43*3*(1+'I-Andere'!$B$18/100)^4</f>
        <v>0</v>
      </c>
      <c r="Y43" s="7">
        <f>$E43*3*(1+'I-Andere'!$B$18/100)^4</f>
        <v>0</v>
      </c>
      <c r="Z43" s="7">
        <f>$E43*3*(1+'I-Andere'!$B$18/100)^4</f>
        <v>0</v>
      </c>
    </row>
    <row r="44" spans="1:26" x14ac:dyDescent="0.35">
      <c r="A44" s="33"/>
      <c r="B44" s="38"/>
      <c r="C44" s="28"/>
      <c r="D44" s="28"/>
      <c r="E44" s="36">
        <v>0</v>
      </c>
      <c r="F44" s="7" t="s">
        <v>43</v>
      </c>
      <c r="G44" s="7">
        <f t="shared" si="6"/>
        <v>0</v>
      </c>
      <c r="H44" s="7">
        <f t="shared" si="7"/>
        <v>0</v>
      </c>
      <c r="I44" s="7">
        <f t="shared" si="7"/>
        <v>0</v>
      </c>
      <c r="J44" s="7">
        <f t="shared" si="7"/>
        <v>0</v>
      </c>
      <c r="K44" s="7">
        <f>$E44*3*(1+'I-Andere'!$B$18/100)</f>
        <v>0</v>
      </c>
      <c r="L44" s="7">
        <f>$E44*3*(1+'I-Andere'!$B$18/100)</f>
        <v>0</v>
      </c>
      <c r="M44" s="7">
        <f>$E44*3*(1+'I-Andere'!$B$18/100)</f>
        <v>0</v>
      </c>
      <c r="N44" s="7">
        <f>$E44*3*(1+'I-Andere'!$B$18/100)</f>
        <v>0</v>
      </c>
      <c r="O44" s="7">
        <f>$E44*3*(1+'I-Andere'!$B$18/100)^2</f>
        <v>0</v>
      </c>
      <c r="P44" s="7">
        <f>$E44*3*(1+'I-Andere'!$B$18/100)^2</f>
        <v>0</v>
      </c>
      <c r="Q44" s="7">
        <f>$E44*3*(1+'I-Andere'!$B$18/100)^2</f>
        <v>0</v>
      </c>
      <c r="R44" s="7">
        <f>$E44*3*(1+'I-Andere'!$B$18/100)^2</f>
        <v>0</v>
      </c>
      <c r="S44" s="7">
        <f>$E44*3*(1+'I-Andere'!$B$18/100)^3</f>
        <v>0</v>
      </c>
      <c r="T44" s="7">
        <f>$E44*3*(1+'I-Andere'!$B$18/100)^3</f>
        <v>0</v>
      </c>
      <c r="U44" s="7">
        <f>$E44*3*(1+'I-Andere'!$B$18/100)^3</f>
        <v>0</v>
      </c>
      <c r="V44" s="7">
        <f>$E44*3*(1+'I-Andere'!$B$18/100)^3</f>
        <v>0</v>
      </c>
      <c r="W44" s="7">
        <f>$E44*3*(1+'I-Andere'!$B$18/100)^4</f>
        <v>0</v>
      </c>
      <c r="X44" s="7">
        <f>$E44*3*(1+'I-Andere'!$B$18/100)^4</f>
        <v>0</v>
      </c>
      <c r="Y44" s="7">
        <f>$E44*3*(1+'I-Andere'!$B$18/100)^4</f>
        <v>0</v>
      </c>
      <c r="Z44" s="7">
        <f>$E44*3*(1+'I-Andere'!$B$18/100)^4</f>
        <v>0</v>
      </c>
    </row>
    <row r="45" spans="1:26" x14ac:dyDescent="0.35">
      <c r="A45" s="33"/>
      <c r="B45" s="38"/>
      <c r="C45" s="28"/>
      <c r="D45" s="28"/>
      <c r="E45" s="36">
        <v>0</v>
      </c>
      <c r="F45" s="7" t="s">
        <v>43</v>
      </c>
      <c r="G45" s="7">
        <f t="shared" si="6"/>
        <v>0</v>
      </c>
      <c r="H45" s="7">
        <f t="shared" si="7"/>
        <v>0</v>
      </c>
      <c r="I45" s="7">
        <f t="shared" si="7"/>
        <v>0</v>
      </c>
      <c r="J45" s="7">
        <f t="shared" si="7"/>
        <v>0</v>
      </c>
      <c r="K45" s="7">
        <f>$E45*3*(1+'I-Andere'!$B$18/100)</f>
        <v>0</v>
      </c>
      <c r="L45" s="7">
        <f>$E45*3*(1+'I-Andere'!$B$18/100)</f>
        <v>0</v>
      </c>
      <c r="M45" s="7">
        <f>$E45*3*(1+'I-Andere'!$B$18/100)</f>
        <v>0</v>
      </c>
      <c r="N45" s="7">
        <f>$E45*3*(1+'I-Andere'!$B$18/100)</f>
        <v>0</v>
      </c>
      <c r="O45" s="7">
        <f>$E45*3*(1+'I-Andere'!$B$18/100)^2</f>
        <v>0</v>
      </c>
      <c r="P45" s="7">
        <f>$E45*3*(1+'I-Andere'!$B$18/100)^2</f>
        <v>0</v>
      </c>
      <c r="Q45" s="7">
        <f>$E45*3*(1+'I-Andere'!$B$18/100)^2</f>
        <v>0</v>
      </c>
      <c r="R45" s="7">
        <f>$E45*3*(1+'I-Andere'!$B$18/100)^2</f>
        <v>0</v>
      </c>
      <c r="S45" s="7">
        <f>$E45*3*(1+'I-Andere'!$B$18/100)^3</f>
        <v>0</v>
      </c>
      <c r="T45" s="7">
        <f>$E45*3*(1+'I-Andere'!$B$18/100)^3</f>
        <v>0</v>
      </c>
      <c r="U45" s="7">
        <f>$E45*3*(1+'I-Andere'!$B$18/100)^3</f>
        <v>0</v>
      </c>
      <c r="V45" s="7">
        <f>$E45*3*(1+'I-Andere'!$B$18/100)^3</f>
        <v>0</v>
      </c>
      <c r="W45" s="7">
        <f>$E45*3*(1+'I-Andere'!$B$18/100)^4</f>
        <v>0</v>
      </c>
      <c r="X45" s="7">
        <f>$E45*3*(1+'I-Andere'!$B$18/100)^4</f>
        <v>0</v>
      </c>
      <c r="Y45" s="7">
        <f>$E45*3*(1+'I-Andere'!$B$18/100)^4</f>
        <v>0</v>
      </c>
      <c r="Z45" s="7">
        <f>$E45*3*(1+'I-Andere'!$B$18/100)^4</f>
        <v>0</v>
      </c>
    </row>
    <row r="46" spans="1:26" s="27" customFormat="1" x14ac:dyDescent="0.35">
      <c r="A46" s="17"/>
      <c r="B46" s="24" t="s">
        <v>46</v>
      </c>
      <c r="C46" s="24"/>
      <c r="D46" s="24"/>
      <c r="E46" s="24"/>
      <c r="F46" s="24"/>
      <c r="G46" s="24">
        <f t="shared" ref="G46:Z46" si="8">SUM(G38:G45)</f>
        <v>0</v>
      </c>
      <c r="H46" s="24">
        <f t="shared" si="8"/>
        <v>0</v>
      </c>
      <c r="I46" s="24">
        <f t="shared" si="8"/>
        <v>0</v>
      </c>
      <c r="J46" s="24">
        <f t="shared" si="8"/>
        <v>0</v>
      </c>
      <c r="K46" s="24">
        <f t="shared" si="8"/>
        <v>0</v>
      </c>
      <c r="L46" s="24">
        <f t="shared" si="8"/>
        <v>0</v>
      </c>
      <c r="M46" s="24">
        <f t="shared" si="8"/>
        <v>0</v>
      </c>
      <c r="N46" s="24">
        <f t="shared" si="8"/>
        <v>0</v>
      </c>
      <c r="O46" s="24">
        <f t="shared" si="8"/>
        <v>0</v>
      </c>
      <c r="P46" s="24">
        <f t="shared" si="8"/>
        <v>0</v>
      </c>
      <c r="Q46" s="24">
        <f t="shared" si="8"/>
        <v>0</v>
      </c>
      <c r="R46" s="24">
        <f t="shared" si="8"/>
        <v>0</v>
      </c>
      <c r="S46" s="24">
        <f t="shared" si="8"/>
        <v>0</v>
      </c>
      <c r="T46" s="24">
        <f t="shared" si="8"/>
        <v>0</v>
      </c>
      <c r="U46" s="24">
        <f t="shared" si="8"/>
        <v>0</v>
      </c>
      <c r="V46" s="24">
        <f t="shared" si="8"/>
        <v>0</v>
      </c>
      <c r="W46" s="24">
        <f t="shared" si="8"/>
        <v>0</v>
      </c>
      <c r="X46" s="24">
        <f t="shared" si="8"/>
        <v>0</v>
      </c>
      <c r="Y46" s="24">
        <f t="shared" si="8"/>
        <v>0</v>
      </c>
      <c r="Z46" s="24">
        <f t="shared" si="8"/>
        <v>0</v>
      </c>
    </row>
    <row r="47" spans="1:26" x14ac:dyDescent="0.35">
      <c r="B47" s="28"/>
      <c r="C47" s="28"/>
      <c r="D47" s="28"/>
    </row>
    <row r="48" spans="1:26" x14ac:dyDescent="0.35">
      <c r="B48" s="40" t="s">
        <v>2</v>
      </c>
      <c r="C48" s="40"/>
      <c r="D48" s="40"/>
    </row>
    <row r="49" spans="1:26" x14ac:dyDescent="0.35">
      <c r="A49" s="33"/>
      <c r="B49" s="38" t="s">
        <v>47</v>
      </c>
      <c r="C49" s="28"/>
      <c r="D49" s="28"/>
      <c r="E49" s="39">
        <v>0</v>
      </c>
      <c r="F49" s="7" t="s">
        <v>43</v>
      </c>
      <c r="G49" s="7">
        <f t="shared" ref="G49:G54" si="9">E49*3</f>
        <v>0</v>
      </c>
      <c r="H49" s="7">
        <f t="shared" ref="H49:J54" si="10">$E49*3</f>
        <v>0</v>
      </c>
      <c r="I49" s="7">
        <f t="shared" si="10"/>
        <v>0</v>
      </c>
      <c r="J49" s="7">
        <f t="shared" si="10"/>
        <v>0</v>
      </c>
      <c r="K49" s="7">
        <f>$E49*3*(1+'I-Andere'!$B$18/100)</f>
        <v>0</v>
      </c>
      <c r="L49" s="7">
        <f>$E49*3*(1+'I-Andere'!$B$18/100)</f>
        <v>0</v>
      </c>
      <c r="M49" s="7">
        <f>$E49*3*(1+'I-Andere'!$B$18/100)</f>
        <v>0</v>
      </c>
      <c r="N49" s="7">
        <f>$E49*3*(1+'I-Andere'!$B$18/100)</f>
        <v>0</v>
      </c>
      <c r="O49" s="7">
        <f>$E49*3*(1+'I-Andere'!$B$18/100)^2</f>
        <v>0</v>
      </c>
      <c r="P49" s="7">
        <f>$E49*3*(1+'I-Andere'!$B$18/100)^2</f>
        <v>0</v>
      </c>
      <c r="Q49" s="7">
        <f>$E49*3*(1+'I-Andere'!$B$18/100)^2</f>
        <v>0</v>
      </c>
      <c r="R49" s="7">
        <f>$E49*3*(1+'I-Andere'!$B$18/100)^2</f>
        <v>0</v>
      </c>
      <c r="S49" s="7">
        <f>$E49*3*(1+'I-Andere'!$B$18/100)^3</f>
        <v>0</v>
      </c>
      <c r="T49" s="7">
        <f>$E49*3*(1+'I-Andere'!$B$18/100)^3</f>
        <v>0</v>
      </c>
      <c r="U49" s="7">
        <f>$E49*3*(1+'I-Andere'!$B$18/100)^3</f>
        <v>0</v>
      </c>
      <c r="V49" s="7">
        <f>$E49*3*(1+'I-Andere'!$B$18/100)^3</f>
        <v>0</v>
      </c>
      <c r="W49" s="7">
        <f>$E49*3*(1+'I-Andere'!$B$18/100)^4</f>
        <v>0</v>
      </c>
      <c r="X49" s="7">
        <f>$E49*3*(1+'I-Andere'!$B$18/100)^4</f>
        <v>0</v>
      </c>
      <c r="Y49" s="7">
        <f>$E49*3*(1+'I-Andere'!$B$18/100)^4</f>
        <v>0</v>
      </c>
      <c r="Z49" s="7">
        <f>$E49*3*(1+'I-Andere'!$B$18/100)^4</f>
        <v>0</v>
      </c>
    </row>
    <row r="50" spans="1:26" x14ac:dyDescent="0.35">
      <c r="A50" s="33"/>
      <c r="B50" s="38" t="s">
        <v>48</v>
      </c>
      <c r="C50" s="28"/>
      <c r="D50" s="28"/>
      <c r="E50" s="36">
        <v>0</v>
      </c>
      <c r="F50" s="7" t="s">
        <v>43</v>
      </c>
      <c r="G50" s="7">
        <f t="shared" si="9"/>
        <v>0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>$E50*3*(1+'I-Andere'!$B$18/100)</f>
        <v>0</v>
      </c>
      <c r="L50" s="7">
        <f>$E50*3*(1+'I-Andere'!$B$18/100)</f>
        <v>0</v>
      </c>
      <c r="M50" s="7">
        <f>$E50*3*(1+'I-Andere'!$B$18/100)</f>
        <v>0</v>
      </c>
      <c r="N50" s="7">
        <f>$E50*3*(1+'I-Andere'!$B$18/100)</f>
        <v>0</v>
      </c>
      <c r="O50" s="7">
        <f>$E50*3*(1+'I-Andere'!$B$18/100)^2</f>
        <v>0</v>
      </c>
      <c r="P50" s="7">
        <f>$E50*3*(1+'I-Andere'!$B$18/100)^2</f>
        <v>0</v>
      </c>
      <c r="Q50" s="7">
        <f>$E50*3*(1+'I-Andere'!$B$18/100)^2</f>
        <v>0</v>
      </c>
      <c r="R50" s="7">
        <f>$E50*3*(1+'I-Andere'!$B$18/100)^2</f>
        <v>0</v>
      </c>
      <c r="S50" s="7">
        <f>$E50*3*(1+'I-Andere'!$B$18/100)^3</f>
        <v>0</v>
      </c>
      <c r="T50" s="7">
        <f>$E50*3*(1+'I-Andere'!$B$18/100)^3</f>
        <v>0</v>
      </c>
      <c r="U50" s="7">
        <f>$E50*3*(1+'I-Andere'!$B$18/100)^3</f>
        <v>0</v>
      </c>
      <c r="V50" s="7">
        <f>$E50*3*(1+'I-Andere'!$B$18/100)^3</f>
        <v>0</v>
      </c>
      <c r="W50" s="7">
        <f>$E50*3*(1+'I-Andere'!$B$18/100)^4</f>
        <v>0</v>
      </c>
      <c r="X50" s="7">
        <f>$E50*3*(1+'I-Andere'!$B$18/100)^4</f>
        <v>0</v>
      </c>
      <c r="Y50" s="7">
        <f>$E50*3*(1+'I-Andere'!$B$18/100)^4</f>
        <v>0</v>
      </c>
      <c r="Z50" s="7">
        <f>$E50*3*(1+'I-Andere'!$B$18/100)^4</f>
        <v>0</v>
      </c>
    </row>
    <row r="51" spans="1:26" x14ac:dyDescent="0.35">
      <c r="A51" s="33"/>
      <c r="B51" s="38" t="s">
        <v>49</v>
      </c>
      <c r="C51" s="28"/>
      <c r="D51" s="28"/>
      <c r="E51" s="36">
        <v>0</v>
      </c>
      <c r="F51" s="7" t="s">
        <v>43</v>
      </c>
      <c r="G51" s="7">
        <f t="shared" si="9"/>
        <v>0</v>
      </c>
      <c r="H51" s="7">
        <f t="shared" si="10"/>
        <v>0</v>
      </c>
      <c r="I51" s="7">
        <f t="shared" si="10"/>
        <v>0</v>
      </c>
      <c r="J51" s="7">
        <f t="shared" si="10"/>
        <v>0</v>
      </c>
      <c r="K51" s="7">
        <f>$E51*3*(1+'I-Andere'!$B$18/100)</f>
        <v>0</v>
      </c>
      <c r="L51" s="7">
        <f>$E51*3*(1+'I-Andere'!$B$18/100)</f>
        <v>0</v>
      </c>
      <c r="M51" s="7">
        <f>$E51*3*(1+'I-Andere'!$B$18/100)</f>
        <v>0</v>
      </c>
      <c r="N51" s="7">
        <f>$E51*3*(1+'I-Andere'!$B$18/100)</f>
        <v>0</v>
      </c>
      <c r="O51" s="7">
        <f>$E51*3*(1+'I-Andere'!$B$18/100)^2</f>
        <v>0</v>
      </c>
      <c r="P51" s="7">
        <f>$E51*3*(1+'I-Andere'!$B$18/100)^2</f>
        <v>0</v>
      </c>
      <c r="Q51" s="7">
        <f>$E51*3*(1+'I-Andere'!$B$18/100)^2</f>
        <v>0</v>
      </c>
      <c r="R51" s="7">
        <f>$E51*3*(1+'I-Andere'!$B$18/100)^2</f>
        <v>0</v>
      </c>
      <c r="S51" s="7">
        <f>$E51*3*(1+'I-Andere'!$B$18/100)^3</f>
        <v>0</v>
      </c>
      <c r="T51" s="7">
        <f>$E51*3*(1+'I-Andere'!$B$18/100)^3</f>
        <v>0</v>
      </c>
      <c r="U51" s="7">
        <f>$E51*3*(1+'I-Andere'!$B$18/100)^3</f>
        <v>0</v>
      </c>
      <c r="V51" s="7">
        <f>$E51*3*(1+'I-Andere'!$B$18/100)^3</f>
        <v>0</v>
      </c>
      <c r="W51" s="7">
        <f>$E51*3*(1+'I-Andere'!$B$18/100)^4</f>
        <v>0</v>
      </c>
      <c r="X51" s="7">
        <f>$E51*3*(1+'I-Andere'!$B$18/100)^4</f>
        <v>0</v>
      </c>
      <c r="Y51" s="7">
        <f>$E51*3*(1+'I-Andere'!$B$18/100)^4</f>
        <v>0</v>
      </c>
      <c r="Z51" s="7">
        <f>$E51*3*(1+'I-Andere'!$B$18/100)^4</f>
        <v>0</v>
      </c>
    </row>
    <row r="52" spans="1:26" x14ac:dyDescent="0.35">
      <c r="A52" s="33"/>
      <c r="B52" s="38" t="s">
        <v>50</v>
      </c>
      <c r="C52" s="28"/>
      <c r="D52" s="28"/>
      <c r="E52" s="36">
        <v>0</v>
      </c>
      <c r="F52" s="7" t="s">
        <v>43</v>
      </c>
      <c r="G52" s="7">
        <f t="shared" si="9"/>
        <v>0</v>
      </c>
      <c r="H52" s="7">
        <f t="shared" si="10"/>
        <v>0</v>
      </c>
      <c r="I52" s="7">
        <f t="shared" si="10"/>
        <v>0</v>
      </c>
      <c r="J52" s="7">
        <f t="shared" si="10"/>
        <v>0</v>
      </c>
      <c r="K52" s="7">
        <f>$E52*3*(1+'I-Andere'!$B$18/100)</f>
        <v>0</v>
      </c>
      <c r="L52" s="7">
        <f>$E52*3*(1+'I-Andere'!$B$18/100)</f>
        <v>0</v>
      </c>
      <c r="M52" s="7">
        <f>$E52*3*(1+'I-Andere'!$B$18/100)</f>
        <v>0</v>
      </c>
      <c r="N52" s="7">
        <f>$E52*3*(1+'I-Andere'!$B$18/100)</f>
        <v>0</v>
      </c>
      <c r="O52" s="7">
        <f>$E52*3*(1+'I-Andere'!$B$18/100)^2</f>
        <v>0</v>
      </c>
      <c r="P52" s="7">
        <f>$E52*3*(1+'I-Andere'!$B$18/100)^2</f>
        <v>0</v>
      </c>
      <c r="Q52" s="7">
        <f>$E52*3*(1+'I-Andere'!$B$18/100)^2</f>
        <v>0</v>
      </c>
      <c r="R52" s="7">
        <f>$E52*3*(1+'I-Andere'!$B$18/100)^2</f>
        <v>0</v>
      </c>
      <c r="S52" s="7">
        <f>$E52*3*(1+'I-Andere'!$B$18/100)^3</f>
        <v>0</v>
      </c>
      <c r="T52" s="7">
        <f>$E52*3*(1+'I-Andere'!$B$18/100)^3</f>
        <v>0</v>
      </c>
      <c r="U52" s="7">
        <f>$E52*3*(1+'I-Andere'!$B$18/100)^3</f>
        <v>0</v>
      </c>
      <c r="V52" s="7">
        <f>$E52*3*(1+'I-Andere'!$B$18/100)^3</f>
        <v>0</v>
      </c>
      <c r="W52" s="7">
        <f>$E52*3*(1+'I-Andere'!$B$18/100)^4</f>
        <v>0</v>
      </c>
      <c r="X52" s="7">
        <f>$E52*3*(1+'I-Andere'!$B$18/100)^4</f>
        <v>0</v>
      </c>
      <c r="Y52" s="7">
        <f>$E52*3*(1+'I-Andere'!$B$18/100)^4</f>
        <v>0</v>
      </c>
      <c r="Z52" s="7">
        <f>$E52*3*(1+'I-Andere'!$B$18/100)^4</f>
        <v>0</v>
      </c>
    </row>
    <row r="53" spans="1:26" x14ac:dyDescent="0.35">
      <c r="A53" s="33"/>
      <c r="B53" s="38" t="s">
        <v>51</v>
      </c>
      <c r="C53" s="28"/>
      <c r="D53" s="28"/>
      <c r="E53" s="36">
        <v>0</v>
      </c>
      <c r="F53" s="7" t="s">
        <v>43</v>
      </c>
      <c r="G53" s="7">
        <f t="shared" si="9"/>
        <v>0</v>
      </c>
      <c r="H53" s="7">
        <f t="shared" si="10"/>
        <v>0</v>
      </c>
      <c r="I53" s="7">
        <f t="shared" si="10"/>
        <v>0</v>
      </c>
      <c r="J53" s="7">
        <f t="shared" si="10"/>
        <v>0</v>
      </c>
      <c r="K53" s="7">
        <f>$E53*3*(1+'I-Andere'!$B$18/100)</f>
        <v>0</v>
      </c>
      <c r="L53" s="7">
        <f>$E53*3*(1+'I-Andere'!$B$18/100)</f>
        <v>0</v>
      </c>
      <c r="M53" s="7">
        <f>$E53*3*(1+'I-Andere'!$B$18/100)</f>
        <v>0</v>
      </c>
      <c r="N53" s="7">
        <f>$E53*3*(1+'I-Andere'!$B$18/100)</f>
        <v>0</v>
      </c>
      <c r="O53" s="7">
        <f>$E53*3*(1+'I-Andere'!$B$18/100)^2</f>
        <v>0</v>
      </c>
      <c r="P53" s="7">
        <f>$E53*3*(1+'I-Andere'!$B$18/100)^2</f>
        <v>0</v>
      </c>
      <c r="Q53" s="7">
        <f>$E53*3*(1+'I-Andere'!$B$18/100)^2</f>
        <v>0</v>
      </c>
      <c r="R53" s="7">
        <f>$E53*3*(1+'I-Andere'!$B$18/100)^2</f>
        <v>0</v>
      </c>
      <c r="S53" s="7">
        <f>$E53*3*(1+'I-Andere'!$B$18/100)^3</f>
        <v>0</v>
      </c>
      <c r="T53" s="7">
        <f>$E53*3*(1+'I-Andere'!$B$18/100)^3</f>
        <v>0</v>
      </c>
      <c r="U53" s="7">
        <f>$E53*3*(1+'I-Andere'!$B$18/100)^3</f>
        <v>0</v>
      </c>
      <c r="V53" s="7">
        <f>$E53*3*(1+'I-Andere'!$B$18/100)^3</f>
        <v>0</v>
      </c>
      <c r="W53" s="7">
        <f>$E53*3*(1+'I-Andere'!$B$18/100)^4</f>
        <v>0</v>
      </c>
      <c r="X53" s="7">
        <f>$E53*3*(1+'I-Andere'!$B$18/100)^4</f>
        <v>0</v>
      </c>
      <c r="Y53" s="7">
        <f>$E53*3*(1+'I-Andere'!$B$18/100)^4</f>
        <v>0</v>
      </c>
      <c r="Z53" s="7">
        <f>$E53*3*(1+'I-Andere'!$B$18/100)^4</f>
        <v>0</v>
      </c>
    </row>
    <row r="54" spans="1:26" x14ac:dyDescent="0.35">
      <c r="A54" s="33"/>
      <c r="B54" s="38" t="s">
        <v>52</v>
      </c>
      <c r="C54" s="28"/>
      <c r="D54" s="28"/>
      <c r="E54" s="36">
        <v>0</v>
      </c>
      <c r="F54" s="7" t="s">
        <v>43</v>
      </c>
      <c r="G54" s="7">
        <f t="shared" si="9"/>
        <v>0</v>
      </c>
      <c r="H54" s="7">
        <f t="shared" si="10"/>
        <v>0</v>
      </c>
      <c r="I54" s="7">
        <f t="shared" si="10"/>
        <v>0</v>
      </c>
      <c r="J54" s="7">
        <f t="shared" si="10"/>
        <v>0</v>
      </c>
      <c r="K54" s="7">
        <f>$E54*3*(1+'I-Andere'!$B$18/100)</f>
        <v>0</v>
      </c>
      <c r="L54" s="7">
        <f>$E54*3*(1+'I-Andere'!$B$18/100)</f>
        <v>0</v>
      </c>
      <c r="M54" s="7">
        <f>$E54*3*(1+'I-Andere'!$B$18/100)</f>
        <v>0</v>
      </c>
      <c r="N54" s="7">
        <f>$E54*3*(1+'I-Andere'!$B$18/100)</f>
        <v>0</v>
      </c>
      <c r="O54" s="7">
        <f>$E54*3*(1+'I-Andere'!$B$18/100)^2</f>
        <v>0</v>
      </c>
      <c r="P54" s="7">
        <f>$E54*3*(1+'I-Andere'!$B$18/100)^2</f>
        <v>0</v>
      </c>
      <c r="Q54" s="7">
        <f>$E54*3*(1+'I-Andere'!$B$18/100)^2</f>
        <v>0</v>
      </c>
      <c r="R54" s="7">
        <f>$E54*3*(1+'I-Andere'!$B$18/100)^2</f>
        <v>0</v>
      </c>
      <c r="S54" s="7">
        <f>$E54*3*(1+'I-Andere'!$B$18/100)^3</f>
        <v>0</v>
      </c>
      <c r="T54" s="7">
        <f>$E54*3*(1+'I-Andere'!$B$18/100)^3</f>
        <v>0</v>
      </c>
      <c r="U54" s="7">
        <f>$E54*3*(1+'I-Andere'!$B$18/100)^3</f>
        <v>0</v>
      </c>
      <c r="V54" s="7">
        <f>$E54*3*(1+'I-Andere'!$B$18/100)^3</f>
        <v>0</v>
      </c>
      <c r="W54" s="7">
        <f>$E54*3*(1+'I-Andere'!$B$18/100)^4</f>
        <v>0</v>
      </c>
      <c r="X54" s="7">
        <f>$E54*3*(1+'I-Andere'!$B$18/100)^4</f>
        <v>0</v>
      </c>
      <c r="Y54" s="7">
        <f>$E54*3*(1+'I-Andere'!$B$18/100)^4</f>
        <v>0</v>
      </c>
      <c r="Z54" s="7">
        <f>$E54*3*(1+'I-Andere'!$B$18/100)^4</f>
        <v>0</v>
      </c>
    </row>
    <row r="55" spans="1:26" s="27" customFormat="1" x14ac:dyDescent="0.35">
      <c r="A55" s="17"/>
      <c r="B55" s="24" t="s">
        <v>58</v>
      </c>
      <c r="C55" s="24"/>
      <c r="D55" s="24"/>
      <c r="E55" s="24"/>
      <c r="F55" s="24"/>
      <c r="G55" s="24">
        <f t="shared" ref="G55:R55" si="11">SUM(G49:G54)</f>
        <v>0</v>
      </c>
      <c r="H55" s="24">
        <f t="shared" si="11"/>
        <v>0</v>
      </c>
      <c r="I55" s="24">
        <f>SUM(I49:I54)</f>
        <v>0</v>
      </c>
      <c r="J55" s="24">
        <f t="shared" si="11"/>
        <v>0</v>
      </c>
      <c r="K55" s="24">
        <f t="shared" si="11"/>
        <v>0</v>
      </c>
      <c r="L55" s="24">
        <f t="shared" si="11"/>
        <v>0</v>
      </c>
      <c r="M55" s="24">
        <f t="shared" si="11"/>
        <v>0</v>
      </c>
      <c r="N55" s="24">
        <f t="shared" si="11"/>
        <v>0</v>
      </c>
      <c r="O55" s="24">
        <f t="shared" si="11"/>
        <v>0</v>
      </c>
      <c r="P55" s="24">
        <f t="shared" si="11"/>
        <v>0</v>
      </c>
      <c r="Q55" s="24">
        <f t="shared" si="11"/>
        <v>0</v>
      </c>
      <c r="R55" s="24">
        <f t="shared" si="11"/>
        <v>0</v>
      </c>
      <c r="S55" s="24">
        <f t="shared" ref="S55:Z55" si="12">SUM(S49:S54)</f>
        <v>0</v>
      </c>
      <c r="T55" s="24">
        <f t="shared" si="12"/>
        <v>0</v>
      </c>
      <c r="U55" s="24">
        <f t="shared" si="12"/>
        <v>0</v>
      </c>
      <c r="V55" s="24">
        <f t="shared" si="12"/>
        <v>0</v>
      </c>
      <c r="W55" s="24">
        <f t="shared" si="12"/>
        <v>0</v>
      </c>
      <c r="X55" s="24">
        <f t="shared" si="12"/>
        <v>0</v>
      </c>
      <c r="Y55" s="24">
        <f t="shared" si="12"/>
        <v>0</v>
      </c>
      <c r="Z55" s="24">
        <f t="shared" si="12"/>
        <v>0</v>
      </c>
    </row>
    <row r="56" spans="1:26" s="27" customFormat="1" x14ac:dyDescent="0.35">
      <c r="A56" s="17"/>
    </row>
    <row r="57" spans="1:26" s="27" customFormat="1" x14ac:dyDescent="0.35">
      <c r="A57" s="17"/>
      <c r="B57" s="40" t="s">
        <v>163</v>
      </c>
      <c r="C57" s="40"/>
      <c r="D57" s="40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s="27" customFormat="1" x14ac:dyDescent="0.35">
      <c r="A58" s="38"/>
      <c r="B58" s="38" t="s">
        <v>182</v>
      </c>
      <c r="C58" s="28"/>
      <c r="D58" s="28"/>
      <c r="E58" s="157"/>
      <c r="F58" s="7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s="27" customFormat="1" x14ac:dyDescent="0.35">
      <c r="A59" s="38"/>
      <c r="B59" s="38" t="s">
        <v>183</v>
      </c>
      <c r="C59" s="28"/>
      <c r="D59" s="28"/>
      <c r="E59" s="7"/>
      <c r="F59" s="7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s="27" customFormat="1" x14ac:dyDescent="0.35">
      <c r="A60" s="17"/>
      <c r="B60" s="24" t="s">
        <v>187</v>
      </c>
      <c r="C60" s="24"/>
      <c r="D60" s="24"/>
      <c r="E60" s="24"/>
      <c r="F60" s="24"/>
      <c r="G60" s="24">
        <f>SUM(G58:G59)</f>
        <v>0</v>
      </c>
      <c r="H60" s="24">
        <f t="shared" ref="H60:Z60" si="13">SUM(H58:H59)</f>
        <v>0</v>
      </c>
      <c r="I60" s="24">
        <f t="shared" si="13"/>
        <v>0</v>
      </c>
      <c r="J60" s="24">
        <f t="shared" si="13"/>
        <v>0</v>
      </c>
      <c r="K60" s="24">
        <f t="shared" si="13"/>
        <v>0</v>
      </c>
      <c r="L60" s="24">
        <f t="shared" si="13"/>
        <v>0</v>
      </c>
      <c r="M60" s="24">
        <f t="shared" si="13"/>
        <v>0</v>
      </c>
      <c r="N60" s="24">
        <f t="shared" si="13"/>
        <v>0</v>
      </c>
      <c r="O60" s="24">
        <f t="shared" si="13"/>
        <v>0</v>
      </c>
      <c r="P60" s="24">
        <f t="shared" si="13"/>
        <v>0</v>
      </c>
      <c r="Q60" s="24">
        <f t="shared" si="13"/>
        <v>0</v>
      </c>
      <c r="R60" s="24">
        <f t="shared" si="13"/>
        <v>0</v>
      </c>
      <c r="S60" s="24">
        <f t="shared" si="13"/>
        <v>0</v>
      </c>
      <c r="T60" s="24">
        <f t="shared" si="13"/>
        <v>0</v>
      </c>
      <c r="U60" s="24">
        <f t="shared" si="13"/>
        <v>0</v>
      </c>
      <c r="V60" s="24">
        <f t="shared" si="13"/>
        <v>0</v>
      </c>
      <c r="W60" s="24">
        <f t="shared" si="13"/>
        <v>0</v>
      </c>
      <c r="X60" s="24">
        <f t="shared" si="13"/>
        <v>0</v>
      </c>
      <c r="Y60" s="24">
        <f t="shared" si="13"/>
        <v>0</v>
      </c>
      <c r="Z60" s="24">
        <f t="shared" si="13"/>
        <v>0</v>
      </c>
    </row>
    <row r="61" spans="1:26" s="27" customFormat="1" x14ac:dyDescent="0.35">
      <c r="A61" s="17"/>
    </row>
    <row r="62" spans="1:26" ht="18.5" x14ac:dyDescent="0.45">
      <c r="A62" s="160" t="s">
        <v>188</v>
      </c>
      <c r="B62" s="1"/>
      <c r="C62" s="1"/>
      <c r="D62" s="1"/>
      <c r="E62" s="11"/>
      <c r="F62" s="2" t="s">
        <v>53</v>
      </c>
      <c r="G62" s="6" t="s">
        <v>190</v>
      </c>
    </row>
    <row r="63" spans="1:26" x14ac:dyDescent="0.35">
      <c r="B63" s="159" t="s">
        <v>189</v>
      </c>
      <c r="C63" s="10"/>
      <c r="D63" s="10"/>
      <c r="E63" s="11"/>
      <c r="F63" s="2"/>
    </row>
    <row r="64" spans="1:26" x14ac:dyDescent="0.35">
      <c r="A64" s="32" t="s">
        <v>25</v>
      </c>
      <c r="B64" s="33"/>
      <c r="C64" s="10"/>
      <c r="D64" s="10"/>
      <c r="E64" s="11"/>
      <c r="F64" s="35">
        <v>0</v>
      </c>
      <c r="G64" s="37">
        <v>0</v>
      </c>
      <c r="H64" s="37">
        <v>0</v>
      </c>
      <c r="I64" s="37">
        <v>0</v>
      </c>
      <c r="J64" s="37">
        <v>0</v>
      </c>
      <c r="K64" s="37">
        <v>6</v>
      </c>
      <c r="L64" s="37">
        <v>0</v>
      </c>
      <c r="M64" s="37">
        <v>8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</row>
    <row r="65" spans="1:26" x14ac:dyDescent="0.35">
      <c r="A65" s="249"/>
      <c r="B65" s="249"/>
      <c r="C65" s="10"/>
      <c r="D65" s="10"/>
      <c r="E65" s="11"/>
      <c r="F65" s="2"/>
    </row>
    <row r="66" spans="1:26" x14ac:dyDescent="0.35">
      <c r="A66" s="32" t="s">
        <v>151</v>
      </c>
      <c r="B66" s="33"/>
      <c r="C66" s="10"/>
      <c r="D66" s="10"/>
      <c r="E66" s="11"/>
      <c r="F66" s="35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</row>
    <row r="67" spans="1:26" x14ac:dyDescent="0.35">
      <c r="A67" s="250"/>
      <c r="B67" s="251"/>
      <c r="C67" s="10"/>
      <c r="D67" s="10"/>
      <c r="E67" s="11"/>
      <c r="F67" s="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35">
      <c r="A68" s="32" t="s">
        <v>26</v>
      </c>
      <c r="B68" s="34"/>
      <c r="C68" s="13"/>
      <c r="D68" s="10"/>
      <c r="E68" s="11"/>
      <c r="F68" s="35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5">
      <c r="A69" s="14"/>
      <c r="B69" s="15"/>
      <c r="C69" s="10"/>
      <c r="D69" s="10"/>
      <c r="E69" s="11"/>
      <c r="F69" s="1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8" customFormat="1" x14ac:dyDescent="0.35">
      <c r="A70" s="17"/>
      <c r="B70" s="18" t="s">
        <v>152</v>
      </c>
      <c r="E70" s="7"/>
      <c r="G70" s="23">
        <f t="shared" ref="G70:Z70" si="14">SUM(G63:G69)</f>
        <v>0</v>
      </c>
      <c r="H70" s="23">
        <f t="shared" si="14"/>
        <v>0</v>
      </c>
      <c r="I70" s="23">
        <f t="shared" si="14"/>
        <v>0</v>
      </c>
      <c r="J70" s="23">
        <f t="shared" si="14"/>
        <v>0</v>
      </c>
      <c r="K70" s="23">
        <f t="shared" si="14"/>
        <v>6</v>
      </c>
      <c r="L70" s="23">
        <f t="shared" si="14"/>
        <v>0</v>
      </c>
      <c r="M70" s="23">
        <f t="shared" si="14"/>
        <v>8</v>
      </c>
      <c r="N70" s="23">
        <f t="shared" si="14"/>
        <v>0</v>
      </c>
      <c r="O70" s="23">
        <f t="shared" si="14"/>
        <v>0</v>
      </c>
      <c r="P70" s="23">
        <f t="shared" si="14"/>
        <v>0</v>
      </c>
      <c r="Q70" s="23">
        <f t="shared" si="14"/>
        <v>0</v>
      </c>
      <c r="R70" s="23">
        <f t="shared" si="14"/>
        <v>0</v>
      </c>
      <c r="S70" s="23">
        <f t="shared" si="14"/>
        <v>0</v>
      </c>
      <c r="T70" s="23">
        <f t="shared" si="14"/>
        <v>0</v>
      </c>
      <c r="U70" s="23">
        <f t="shared" si="14"/>
        <v>0</v>
      </c>
      <c r="V70" s="23">
        <f t="shared" si="14"/>
        <v>0</v>
      </c>
      <c r="W70" s="23">
        <f t="shared" si="14"/>
        <v>0</v>
      </c>
      <c r="X70" s="23">
        <f t="shared" si="14"/>
        <v>0</v>
      </c>
      <c r="Y70" s="23">
        <f t="shared" si="14"/>
        <v>0</v>
      </c>
      <c r="Z70" s="23">
        <f t="shared" si="14"/>
        <v>0</v>
      </c>
    </row>
    <row r="71" spans="1:26" s="18" customFormat="1" x14ac:dyDescent="0.35">
      <c r="A71" s="17"/>
      <c r="E71" s="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35">
      <c r="A72" s="249"/>
      <c r="B72" s="252" t="s">
        <v>35</v>
      </c>
      <c r="C72" s="28"/>
      <c r="D72" s="28"/>
      <c r="E72" s="30"/>
      <c r="G72" s="7">
        <f t="shared" ref="G72:Z72" si="15">SUMPRODUCT(G63:G69,$F$63:$F$69)*3</f>
        <v>0</v>
      </c>
      <c r="H72" s="7">
        <f t="shared" si="15"/>
        <v>0</v>
      </c>
      <c r="I72" s="7">
        <f t="shared" si="15"/>
        <v>0</v>
      </c>
      <c r="J72" s="7">
        <f t="shared" si="15"/>
        <v>0</v>
      </c>
      <c r="K72" s="7">
        <f t="shared" si="15"/>
        <v>0</v>
      </c>
      <c r="L72" s="7">
        <f t="shared" si="15"/>
        <v>0</v>
      </c>
      <c r="M72" s="7">
        <f t="shared" si="15"/>
        <v>0</v>
      </c>
      <c r="N72" s="7">
        <f t="shared" si="15"/>
        <v>0</v>
      </c>
      <c r="O72" s="7">
        <f t="shared" si="15"/>
        <v>0</v>
      </c>
      <c r="P72" s="7">
        <f t="shared" si="15"/>
        <v>0</v>
      </c>
      <c r="Q72" s="7">
        <f t="shared" si="15"/>
        <v>0</v>
      </c>
      <c r="R72" s="7">
        <f t="shared" si="15"/>
        <v>0</v>
      </c>
      <c r="S72" s="7">
        <f t="shared" si="15"/>
        <v>0</v>
      </c>
      <c r="T72" s="7">
        <f t="shared" si="15"/>
        <v>0</v>
      </c>
      <c r="U72" s="7">
        <f t="shared" si="15"/>
        <v>0</v>
      </c>
      <c r="V72" s="7">
        <f t="shared" si="15"/>
        <v>0</v>
      </c>
      <c r="W72" s="7">
        <f t="shared" si="15"/>
        <v>0</v>
      </c>
      <c r="X72" s="7">
        <f t="shared" si="15"/>
        <v>0</v>
      </c>
      <c r="Y72" s="7">
        <f t="shared" si="15"/>
        <v>0</v>
      </c>
      <c r="Z72" s="7">
        <f t="shared" si="15"/>
        <v>0</v>
      </c>
    </row>
    <row r="73" spans="1:26" x14ac:dyDescent="0.35">
      <c r="A73" s="249"/>
      <c r="B73" s="252" t="s">
        <v>36</v>
      </c>
      <c r="C73" s="28"/>
      <c r="D73" s="28"/>
      <c r="E73" s="30" t="s">
        <v>302</v>
      </c>
      <c r="F73" s="248">
        <v>0</v>
      </c>
      <c r="G73" s="96">
        <f>$F$79*F72/4</f>
        <v>0</v>
      </c>
      <c r="H73" s="96">
        <f>$F$79*G72/4</f>
        <v>0</v>
      </c>
      <c r="I73" s="96">
        <v>0</v>
      </c>
      <c r="J73" s="96">
        <v>0</v>
      </c>
      <c r="K73" s="96">
        <f>K72*$F$79/4</f>
        <v>0</v>
      </c>
      <c r="L73" s="96">
        <f>L72*$F$79/4</f>
        <v>0</v>
      </c>
      <c r="M73" s="96">
        <f t="shared" ref="M73:N73" si="16">M72*$F$79/4</f>
        <v>0</v>
      </c>
      <c r="N73" s="96">
        <f t="shared" si="16"/>
        <v>0</v>
      </c>
      <c r="O73" s="96">
        <f>O72*(1+$F$79/4)^2-O72</f>
        <v>0</v>
      </c>
      <c r="P73" s="96">
        <f t="shared" ref="P73:R73" si="17">P72*(1+$F$79/4)^2-P72</f>
        <v>0</v>
      </c>
      <c r="Q73" s="96">
        <f t="shared" si="17"/>
        <v>0</v>
      </c>
      <c r="R73" s="96">
        <f t="shared" si="17"/>
        <v>0</v>
      </c>
      <c r="S73" s="96">
        <f>S72*(1+$F$79/4)^3-S72</f>
        <v>0</v>
      </c>
      <c r="T73" s="96">
        <f t="shared" ref="T73:V73" si="18">T72*(1+$F$79/4)^3-T72</f>
        <v>0</v>
      </c>
      <c r="U73" s="96">
        <f t="shared" si="18"/>
        <v>0</v>
      </c>
      <c r="V73" s="96">
        <f t="shared" si="18"/>
        <v>0</v>
      </c>
      <c r="W73" s="96">
        <f>W72*(1+$F$79/4)^4-W72</f>
        <v>0</v>
      </c>
      <c r="X73" s="96">
        <f t="shared" ref="X73:Z73" si="19">X72*(1+$F$79/4)^4-X72</f>
        <v>0</v>
      </c>
      <c r="Y73" s="96">
        <f t="shared" si="19"/>
        <v>0</v>
      </c>
      <c r="Z73" s="96">
        <f t="shared" si="19"/>
        <v>0</v>
      </c>
    </row>
    <row r="74" spans="1:26" x14ac:dyDescent="0.35">
      <c r="C74" s="31"/>
      <c r="D74" s="31"/>
      <c r="E74" s="31"/>
    </row>
    <row r="75" spans="1:26" s="27" customFormat="1" x14ac:dyDescent="0.35">
      <c r="A75" s="17"/>
      <c r="B75" s="24" t="s">
        <v>191</v>
      </c>
      <c r="E75" s="7"/>
      <c r="F75" s="24"/>
      <c r="G75" s="24">
        <f>SUM(G72:G73)</f>
        <v>0</v>
      </c>
      <c r="H75" s="24">
        <f t="shared" ref="H75:Z75" si="20">SUM(H72:H73)</f>
        <v>0</v>
      </c>
      <c r="I75" s="24">
        <f t="shared" si="20"/>
        <v>0</v>
      </c>
      <c r="J75" s="24">
        <f t="shared" si="20"/>
        <v>0</v>
      </c>
      <c r="K75" s="24">
        <f t="shared" si="20"/>
        <v>0</v>
      </c>
      <c r="L75" s="24">
        <f t="shared" si="20"/>
        <v>0</v>
      </c>
      <c r="M75" s="24">
        <f t="shared" si="20"/>
        <v>0</v>
      </c>
      <c r="N75" s="24">
        <f t="shared" si="20"/>
        <v>0</v>
      </c>
      <c r="O75" s="24">
        <f t="shared" si="20"/>
        <v>0</v>
      </c>
      <c r="P75" s="24">
        <f t="shared" si="20"/>
        <v>0</v>
      </c>
      <c r="Q75" s="24">
        <f t="shared" si="20"/>
        <v>0</v>
      </c>
      <c r="R75" s="24">
        <f t="shared" si="20"/>
        <v>0</v>
      </c>
      <c r="S75" s="24">
        <f t="shared" si="20"/>
        <v>0</v>
      </c>
      <c r="T75" s="24">
        <f t="shared" si="20"/>
        <v>0</v>
      </c>
      <c r="U75" s="24">
        <f t="shared" si="20"/>
        <v>0</v>
      </c>
      <c r="V75" s="24">
        <f t="shared" si="20"/>
        <v>0</v>
      </c>
      <c r="W75" s="24">
        <f t="shared" si="20"/>
        <v>0</v>
      </c>
      <c r="X75" s="24">
        <f t="shared" si="20"/>
        <v>0</v>
      </c>
      <c r="Y75" s="24">
        <f t="shared" si="20"/>
        <v>0</v>
      </c>
      <c r="Z75" s="24">
        <f t="shared" si="20"/>
        <v>0</v>
      </c>
    </row>
    <row r="76" spans="1:26" s="27" customFormat="1" x14ac:dyDescent="0.35">
      <c r="A76" s="17"/>
    </row>
    <row r="77" spans="1:26" s="27" customFormat="1" x14ac:dyDescent="0.35">
      <c r="A77" s="17"/>
    </row>
    <row r="78" spans="1:26" s="27" customFormat="1" ht="18.5" x14ac:dyDescent="0.45">
      <c r="A78" s="160" t="s">
        <v>184</v>
      </c>
      <c r="B78" s="160"/>
      <c r="C78" s="158" t="s">
        <v>185</v>
      </c>
      <c r="E78" s="158"/>
    </row>
    <row r="79" spans="1:26" s="27" customFormat="1" ht="18.5" x14ac:dyDescent="0.45">
      <c r="A79" s="160"/>
      <c r="B79" s="160"/>
    </row>
    <row r="80" spans="1:26" s="27" customFormat="1" ht="18.5" x14ac:dyDescent="0.45">
      <c r="A80" s="160" t="s">
        <v>186</v>
      </c>
      <c r="B80" s="160"/>
      <c r="E80" s="158"/>
    </row>
    <row r="81" spans="1:26" s="27" customFormat="1" x14ac:dyDescent="0.35">
      <c r="A81" s="17"/>
      <c r="B81" s="38" t="s">
        <v>208</v>
      </c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</row>
    <row r="82" spans="1:26" x14ac:dyDescent="0.35">
      <c r="B82" s="38" t="s">
        <v>209</v>
      </c>
      <c r="C82" s="28"/>
      <c r="D82" s="28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s="27" customFormat="1" x14ac:dyDescent="0.35">
      <c r="A83" s="17"/>
      <c r="B83" s="24" t="s">
        <v>192</v>
      </c>
      <c r="C83" s="24"/>
      <c r="D83" s="24"/>
      <c r="E83" s="24"/>
      <c r="F83" s="24"/>
      <c r="G83" s="24">
        <f>SUM(G81:G82)</f>
        <v>0</v>
      </c>
      <c r="H83" s="24">
        <f t="shared" ref="H83" si="21">SUM(H81:H82)</f>
        <v>0</v>
      </c>
      <c r="I83" s="24">
        <f t="shared" ref="I83" si="22">SUM(I81:I82)</f>
        <v>0</v>
      </c>
      <c r="J83" s="24">
        <f t="shared" ref="J83" si="23">SUM(J81:J82)</f>
        <v>0</v>
      </c>
      <c r="K83" s="24">
        <f t="shared" ref="K83" si="24">SUM(K81:K82)</f>
        <v>0</v>
      </c>
      <c r="L83" s="24">
        <f t="shared" ref="L83" si="25">SUM(L81:L82)</f>
        <v>0</v>
      </c>
      <c r="M83" s="24">
        <f t="shared" ref="M83" si="26">SUM(M81:M82)</f>
        <v>0</v>
      </c>
      <c r="N83" s="24">
        <f t="shared" ref="N83" si="27">SUM(N81:N82)</f>
        <v>0</v>
      </c>
      <c r="O83" s="24">
        <f t="shared" ref="O83" si="28">SUM(O81:O82)</f>
        <v>0</v>
      </c>
      <c r="P83" s="24">
        <f t="shared" ref="P83" si="29">SUM(P81:P82)</f>
        <v>0</v>
      </c>
      <c r="Q83" s="24">
        <f t="shared" ref="Q83" si="30">SUM(Q81:Q82)</f>
        <v>0</v>
      </c>
      <c r="R83" s="24">
        <f t="shared" ref="R83" si="31">SUM(R81:R82)</f>
        <v>0</v>
      </c>
      <c r="S83" s="24">
        <f t="shared" ref="S83" si="32">SUM(S81:S82)</f>
        <v>0</v>
      </c>
      <c r="T83" s="24">
        <f t="shared" ref="T83" si="33">SUM(T81:T82)</f>
        <v>0</v>
      </c>
      <c r="U83" s="24">
        <f t="shared" ref="U83" si="34">SUM(U81:U82)</f>
        <v>0</v>
      </c>
      <c r="V83" s="24">
        <f t="shared" ref="V83" si="35">SUM(V81:V82)</f>
        <v>0</v>
      </c>
      <c r="W83" s="24">
        <f t="shared" ref="W83" si="36">SUM(W81:W82)</f>
        <v>0</v>
      </c>
      <c r="X83" s="24">
        <f t="shared" ref="X83" si="37">SUM(X81:X82)</f>
        <v>0</v>
      </c>
      <c r="Y83" s="24">
        <f t="shared" ref="Y83" si="38">SUM(Y81:Y82)</f>
        <v>0</v>
      </c>
      <c r="Z83" s="24">
        <f t="shared" ref="Z83" si="39">SUM(Z81:Z82)</f>
        <v>0</v>
      </c>
    </row>
    <row r="84" spans="1:26" x14ac:dyDescent="0.35">
      <c r="B84" s="28"/>
      <c r="C84" s="28"/>
      <c r="D84" s="28"/>
    </row>
  </sheetData>
  <phoneticPr fontId="4" type="noConversion"/>
  <pageMargins left="0" right="0" top="0.39370078740157483" bottom="0.39370078740157483" header="0.15748031496062992" footer="0.15748031496062992"/>
  <pageSetup paperSize="9" scale="50" orientation="landscape" r:id="rId1"/>
  <headerFooter alignWithMargins="0">
    <oddHeader>&amp;A</oddHeader>
    <oddFooter>&amp;L&amp;14CONFIDENTIAL&amp;C&amp;14Version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117C-08DC-43D5-BE2F-62CB191DEB1B}">
  <dimension ref="A3:D27"/>
  <sheetViews>
    <sheetView zoomScale="75" zoomScaleNormal="75" workbookViewId="0">
      <selection activeCell="B23" sqref="B23"/>
    </sheetView>
  </sheetViews>
  <sheetFormatPr defaultRowHeight="12.5" x14ac:dyDescent="0.25"/>
  <cols>
    <col min="1" max="1" width="59.08984375" bestFit="1" customWidth="1"/>
  </cols>
  <sheetData>
    <row r="3" spans="1:4" ht="14" x14ac:dyDescent="0.3">
      <c r="A3" s="149"/>
      <c r="B3" s="149"/>
      <c r="C3" s="149"/>
    </row>
    <row r="4" spans="1:4" ht="14" x14ac:dyDescent="0.3">
      <c r="A4" s="150" t="s">
        <v>153</v>
      </c>
      <c r="B4" s="151"/>
      <c r="C4" s="149"/>
    </row>
    <row r="5" spans="1:4" ht="14" x14ac:dyDescent="0.3">
      <c r="A5" s="149"/>
      <c r="B5" s="149"/>
      <c r="C5" s="149"/>
    </row>
    <row r="6" spans="1:4" ht="14" x14ac:dyDescent="0.3">
      <c r="A6" s="149" t="s">
        <v>154</v>
      </c>
      <c r="B6" s="152">
        <v>0</v>
      </c>
      <c r="C6" s="149" t="s">
        <v>157</v>
      </c>
    </row>
    <row r="7" spans="1:4" ht="14" x14ac:dyDescent="0.3">
      <c r="A7" s="149"/>
      <c r="B7" s="149"/>
      <c r="C7" s="149"/>
    </row>
    <row r="8" spans="1:4" ht="14" x14ac:dyDescent="0.3">
      <c r="A8" s="149" t="s">
        <v>255</v>
      </c>
      <c r="B8" s="152">
        <v>0</v>
      </c>
      <c r="C8" s="149" t="s">
        <v>157</v>
      </c>
    </row>
    <row r="9" spans="1:4" ht="14" x14ac:dyDescent="0.3">
      <c r="A9" s="149"/>
      <c r="B9" s="149"/>
      <c r="C9" s="149"/>
    </row>
    <row r="10" spans="1:4" ht="14" x14ac:dyDescent="0.3">
      <c r="A10" s="149" t="s">
        <v>256</v>
      </c>
      <c r="B10" s="152">
        <v>0</v>
      </c>
      <c r="C10" s="149" t="s">
        <v>157</v>
      </c>
      <c r="D10" s="148"/>
    </row>
    <row r="11" spans="1:4" ht="14" x14ac:dyDescent="0.3">
      <c r="A11" s="149"/>
      <c r="B11" s="149"/>
      <c r="C11" s="149"/>
    </row>
    <row r="12" spans="1:4" ht="14" x14ac:dyDescent="0.3">
      <c r="A12" s="150" t="s">
        <v>156</v>
      </c>
      <c r="B12" s="151"/>
      <c r="C12" s="149"/>
    </row>
    <row r="13" spans="1:4" ht="14" x14ac:dyDescent="0.3">
      <c r="A13" s="149"/>
      <c r="B13" s="149"/>
      <c r="C13" s="149"/>
    </row>
    <row r="14" spans="1:4" ht="14" x14ac:dyDescent="0.3">
      <c r="A14" s="149" t="s">
        <v>154</v>
      </c>
      <c r="B14" s="152">
        <v>0</v>
      </c>
      <c r="C14" s="149" t="s">
        <v>157</v>
      </c>
    </row>
    <row r="15" spans="1:4" ht="14" x14ac:dyDescent="0.3">
      <c r="A15" s="149"/>
      <c r="B15" s="149"/>
      <c r="C15" s="149"/>
    </row>
    <row r="16" spans="1:4" ht="14" x14ac:dyDescent="0.3">
      <c r="A16" s="149" t="s">
        <v>158</v>
      </c>
      <c r="B16" s="152">
        <v>0</v>
      </c>
      <c r="C16" s="149" t="s">
        <v>157</v>
      </c>
    </row>
    <row r="17" spans="1:3" ht="14" x14ac:dyDescent="0.3">
      <c r="A17" s="149"/>
      <c r="B17" s="149"/>
      <c r="C17" s="149"/>
    </row>
    <row r="18" spans="1:3" ht="14" x14ac:dyDescent="0.3">
      <c r="A18" s="149" t="s">
        <v>155</v>
      </c>
      <c r="B18" s="152">
        <v>0</v>
      </c>
      <c r="C18" s="149" t="s">
        <v>157</v>
      </c>
    </row>
    <row r="19" spans="1:3" ht="14" x14ac:dyDescent="0.3">
      <c r="A19" s="149"/>
      <c r="B19" s="149"/>
      <c r="C19" s="149"/>
    </row>
    <row r="20" spans="1:3" ht="14" x14ac:dyDescent="0.3">
      <c r="A20" s="150" t="s">
        <v>123</v>
      </c>
      <c r="B20" s="151"/>
      <c r="C20" s="149"/>
    </row>
    <row r="21" spans="1:3" ht="14" x14ac:dyDescent="0.3">
      <c r="A21" s="149"/>
      <c r="B21" s="149"/>
      <c r="C21" s="149"/>
    </row>
    <row r="22" spans="1:3" ht="14" x14ac:dyDescent="0.3">
      <c r="A22" s="149" t="s">
        <v>159</v>
      </c>
      <c r="B22" s="152">
        <v>0</v>
      </c>
      <c r="C22" s="149" t="s">
        <v>157</v>
      </c>
    </row>
    <row r="23" spans="1:3" ht="14" x14ac:dyDescent="0.3">
      <c r="A23" s="149"/>
      <c r="B23" s="149"/>
      <c r="C23" s="149"/>
    </row>
    <row r="24" spans="1:3" ht="14" x14ac:dyDescent="0.3">
      <c r="A24" s="148"/>
      <c r="B24" s="149"/>
      <c r="C24" s="149"/>
    </row>
    <row r="27" spans="1:3" x14ac:dyDescent="0.25">
      <c r="A27" s="1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B57"/>
  <sheetViews>
    <sheetView showGridLines="0" zoomScale="75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D4" sqref="D4"/>
    </sheetView>
  </sheetViews>
  <sheetFormatPr defaultColWidth="11.453125" defaultRowHeight="13" x14ac:dyDescent="0.3"/>
  <cols>
    <col min="1" max="1" width="2.36328125" style="29" customWidth="1"/>
    <col min="2" max="2" width="27.36328125" style="29" customWidth="1"/>
    <col min="3" max="3" width="12.6328125" style="48" bestFit="1" customWidth="1"/>
    <col min="4" max="4" width="7.453125" style="29" bestFit="1" customWidth="1"/>
    <col min="5" max="5" width="7.36328125" style="29" customWidth="1"/>
    <col min="6" max="6" width="9.08984375" style="29" customWidth="1"/>
    <col min="7" max="8" width="6.36328125" style="29" customWidth="1"/>
    <col min="9" max="9" width="5.90625" style="29" customWidth="1"/>
    <col min="10" max="10" width="11.36328125" style="29" customWidth="1"/>
    <col min="11" max="11" width="11.453125" style="29" customWidth="1"/>
    <col min="12" max="12" width="13.453125" style="29" bestFit="1" customWidth="1"/>
    <col min="13" max="25" width="13.36328125" style="29" bestFit="1" customWidth="1"/>
    <col min="26" max="33" width="13.36328125" style="29" customWidth="1"/>
    <col min="34" max="132" width="11.453125" style="29" customWidth="1"/>
    <col min="133" max="16384" width="11.453125" style="29"/>
  </cols>
  <sheetData>
    <row r="1" spans="1:132" s="52" customFormat="1" x14ac:dyDescent="0.3">
      <c r="J1" s="45">
        <v>1</v>
      </c>
      <c r="K1" s="45">
        <v>2</v>
      </c>
      <c r="L1" s="45">
        <v>3</v>
      </c>
      <c r="M1" s="45">
        <v>4</v>
      </c>
      <c r="N1" s="45">
        <v>5</v>
      </c>
      <c r="O1" s="45">
        <v>6</v>
      </c>
      <c r="P1" s="45">
        <v>7</v>
      </c>
      <c r="Q1" s="45">
        <v>8</v>
      </c>
      <c r="R1" s="45">
        <v>9</v>
      </c>
      <c r="S1" s="45">
        <v>10</v>
      </c>
      <c r="T1" s="45">
        <v>11</v>
      </c>
      <c r="U1" s="45">
        <v>12</v>
      </c>
      <c r="V1" s="45">
        <v>13</v>
      </c>
      <c r="W1" s="45">
        <v>14</v>
      </c>
      <c r="X1" s="45">
        <v>15</v>
      </c>
      <c r="Y1" s="45">
        <v>16</v>
      </c>
      <c r="Z1" s="45">
        <v>17</v>
      </c>
      <c r="AA1" s="45">
        <v>18</v>
      </c>
      <c r="AB1" s="45">
        <v>19</v>
      </c>
      <c r="AC1" s="45">
        <v>20</v>
      </c>
      <c r="AD1" s="45"/>
      <c r="AE1" s="45"/>
      <c r="AF1" s="45"/>
      <c r="AG1" s="45"/>
      <c r="AH1" s="29"/>
      <c r="AI1" s="29" t="s">
        <v>79</v>
      </c>
      <c r="AJ1" s="29"/>
      <c r="AK1" s="29" t="s">
        <v>79</v>
      </c>
      <c r="AL1" s="29"/>
      <c r="AM1" s="29" t="s">
        <v>79</v>
      </c>
      <c r="AN1" s="29"/>
      <c r="AO1" s="29" t="s">
        <v>79</v>
      </c>
      <c r="AP1" s="29"/>
      <c r="AQ1" s="29" t="s">
        <v>79</v>
      </c>
      <c r="AR1" s="29"/>
      <c r="AS1" s="29" t="s">
        <v>79</v>
      </c>
      <c r="AT1" s="29"/>
      <c r="AU1" s="29" t="s">
        <v>79</v>
      </c>
      <c r="AV1" s="29"/>
      <c r="AW1" s="29" t="s">
        <v>79</v>
      </c>
      <c r="AX1" s="29"/>
      <c r="AY1" s="29" t="s">
        <v>79</v>
      </c>
      <c r="AZ1" s="29"/>
      <c r="BA1" s="29" t="s">
        <v>79</v>
      </c>
      <c r="BB1" s="29"/>
      <c r="BC1" s="29"/>
      <c r="BD1" s="29" t="s">
        <v>80</v>
      </c>
      <c r="BE1" s="29"/>
      <c r="BF1" s="29" t="s">
        <v>80</v>
      </c>
      <c r="BG1" s="29"/>
      <c r="BH1" s="29" t="s">
        <v>80</v>
      </c>
      <c r="BI1" s="29"/>
      <c r="BJ1" s="29" t="s">
        <v>80</v>
      </c>
      <c r="BK1" s="29"/>
      <c r="BL1" s="29" t="s">
        <v>80</v>
      </c>
      <c r="BM1" s="29"/>
      <c r="BN1" s="29" t="s">
        <v>80</v>
      </c>
      <c r="BO1" s="29"/>
      <c r="BP1" s="29" t="s">
        <v>80</v>
      </c>
      <c r="BQ1" s="29"/>
      <c r="BR1" s="29" t="s">
        <v>80</v>
      </c>
      <c r="BS1" s="29"/>
      <c r="BT1" s="29" t="s">
        <v>80</v>
      </c>
      <c r="BU1" s="29"/>
      <c r="BV1" s="29" t="s">
        <v>80</v>
      </c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</row>
    <row r="2" spans="1:132" s="42" customFormat="1" x14ac:dyDescent="0.3">
      <c r="C2" s="51"/>
      <c r="J2" s="42" t="s">
        <v>5</v>
      </c>
      <c r="K2" s="42" t="s">
        <v>6</v>
      </c>
      <c r="L2" s="42" t="s">
        <v>7</v>
      </c>
      <c r="M2" s="42" t="s">
        <v>8</v>
      </c>
      <c r="N2" s="42" t="s">
        <v>9</v>
      </c>
      <c r="O2" s="42" t="s">
        <v>10</v>
      </c>
      <c r="P2" s="42" t="s">
        <v>11</v>
      </c>
      <c r="Q2" s="42" t="s">
        <v>12</v>
      </c>
      <c r="R2" s="42" t="s">
        <v>13</v>
      </c>
      <c r="S2" s="42" t="s">
        <v>14</v>
      </c>
      <c r="T2" s="42" t="s">
        <v>15</v>
      </c>
      <c r="U2" s="42" t="s">
        <v>16</v>
      </c>
      <c r="V2" s="42" t="s">
        <v>17</v>
      </c>
      <c r="W2" s="42" t="s">
        <v>18</v>
      </c>
      <c r="X2" s="42" t="s">
        <v>19</v>
      </c>
      <c r="Y2" s="42" t="s">
        <v>20</v>
      </c>
      <c r="Z2" s="42" t="s">
        <v>21</v>
      </c>
      <c r="AA2" s="42" t="s">
        <v>22</v>
      </c>
      <c r="AB2" s="42" t="s">
        <v>23</v>
      </c>
      <c r="AC2" s="42" t="s">
        <v>24</v>
      </c>
      <c r="AI2" s="42">
        <v>1</v>
      </c>
      <c r="AJ2" s="42">
        <v>2</v>
      </c>
      <c r="AK2" s="42">
        <v>3</v>
      </c>
      <c r="AL2" s="42">
        <v>4</v>
      </c>
      <c r="AM2" s="42">
        <v>5</v>
      </c>
      <c r="AN2" s="42">
        <v>6</v>
      </c>
      <c r="AO2" s="42">
        <v>7</v>
      </c>
      <c r="AP2" s="42">
        <v>8</v>
      </c>
      <c r="AQ2" s="42">
        <v>9</v>
      </c>
      <c r="AR2" s="42">
        <v>10</v>
      </c>
      <c r="AS2" s="42">
        <v>11</v>
      </c>
      <c r="AT2" s="42">
        <v>12</v>
      </c>
      <c r="AU2" s="42">
        <v>13</v>
      </c>
      <c r="AV2" s="42">
        <v>14</v>
      </c>
      <c r="AW2" s="42">
        <v>15</v>
      </c>
      <c r="AX2" s="42">
        <v>16</v>
      </c>
      <c r="AY2" s="42">
        <v>17</v>
      </c>
      <c r="AZ2" s="42">
        <v>18</v>
      </c>
      <c r="BA2" s="42">
        <v>19</v>
      </c>
      <c r="BB2" s="42">
        <v>20</v>
      </c>
      <c r="BD2" s="42">
        <v>1</v>
      </c>
      <c r="BE2" s="42">
        <v>2</v>
      </c>
      <c r="BF2" s="42">
        <v>3</v>
      </c>
      <c r="BG2" s="42">
        <v>4</v>
      </c>
      <c r="BH2" s="42">
        <v>5</v>
      </c>
      <c r="BI2" s="42">
        <v>6</v>
      </c>
      <c r="BJ2" s="42">
        <v>7</v>
      </c>
      <c r="BK2" s="42">
        <v>8</v>
      </c>
      <c r="BL2" s="42">
        <v>9</v>
      </c>
      <c r="BM2" s="42">
        <v>10</v>
      </c>
      <c r="BN2" s="42">
        <v>11</v>
      </c>
      <c r="BO2" s="42">
        <v>12</v>
      </c>
      <c r="BP2" s="42">
        <v>13</v>
      </c>
      <c r="BQ2" s="42">
        <v>14</v>
      </c>
      <c r="BR2" s="42">
        <v>15</v>
      </c>
      <c r="BS2" s="42">
        <v>16</v>
      </c>
      <c r="BT2" s="42">
        <v>17</v>
      </c>
      <c r="BU2" s="42">
        <v>18</v>
      </c>
      <c r="BV2" s="42">
        <v>19</v>
      </c>
      <c r="BW2" s="42">
        <v>20</v>
      </c>
    </row>
    <row r="3" spans="1:132" x14ac:dyDescent="0.3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132" x14ac:dyDescent="0.3">
      <c r="A4" s="46" t="s">
        <v>81</v>
      </c>
      <c r="C4" s="48" t="s">
        <v>82</v>
      </c>
      <c r="D4" s="29" t="s">
        <v>301</v>
      </c>
      <c r="E4" s="75" t="s">
        <v>83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132" s="77" customFormat="1" x14ac:dyDescent="0.3">
      <c r="A5" s="76"/>
      <c r="B5" s="29"/>
      <c r="C5" s="48"/>
      <c r="D5" s="43"/>
      <c r="E5" s="29"/>
      <c r="F5" s="29"/>
      <c r="G5" s="43"/>
      <c r="H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29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</row>
    <row r="6" spans="1:132" s="77" customFormat="1" x14ac:dyDescent="0.3">
      <c r="A6" s="76"/>
      <c r="B6" s="29"/>
      <c r="C6" s="48"/>
      <c r="D6" s="43"/>
      <c r="E6" s="29"/>
      <c r="F6" s="29"/>
      <c r="G6" s="43"/>
      <c r="H6" s="43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9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</row>
    <row r="7" spans="1:132" s="77" customFormat="1" x14ac:dyDescent="0.3">
      <c r="B7" s="29" t="s">
        <v>38</v>
      </c>
      <c r="C7" s="78">
        <v>0</v>
      </c>
      <c r="D7" s="79">
        <v>1</v>
      </c>
      <c r="E7" s="79">
        <v>5</v>
      </c>
      <c r="F7" s="29" t="s">
        <v>84</v>
      </c>
      <c r="G7" s="29"/>
      <c r="H7" s="29"/>
      <c r="J7" s="44">
        <f t="shared" ref="J7:Y10" si="0">IF(J$1=$D7,$C7,0)</f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44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>
        <f t="shared" si="0"/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44">
        <f t="shared" si="0"/>
        <v>0</v>
      </c>
      <c r="W7" s="44">
        <f t="shared" si="0"/>
        <v>0</v>
      </c>
      <c r="X7" s="44">
        <f t="shared" si="0"/>
        <v>0</v>
      </c>
      <c r="Y7" s="44">
        <f t="shared" si="0"/>
        <v>0</v>
      </c>
      <c r="Z7" s="44">
        <f t="shared" ref="Z7:AC10" si="1">IF(Z$1=$D7,$C7,0)</f>
        <v>0</v>
      </c>
      <c r="AA7" s="44">
        <f t="shared" si="1"/>
        <v>0</v>
      </c>
      <c r="AB7" s="44">
        <f t="shared" si="1"/>
        <v>0</v>
      </c>
      <c r="AC7" s="44">
        <f t="shared" si="1"/>
        <v>0</v>
      </c>
      <c r="AD7" s="44"/>
      <c r="AE7" s="44"/>
      <c r="AF7" s="44"/>
      <c r="AG7" s="44"/>
      <c r="AH7" s="29"/>
      <c r="AI7" s="44">
        <f t="shared" ref="AI7:AR8" si="2">IF(J$1&lt;$D7,"-",IF(J$1&lt;$E7*4+$D7,$C7/$E7/4,0))</f>
        <v>0</v>
      </c>
      <c r="AJ7" s="44">
        <f t="shared" si="2"/>
        <v>0</v>
      </c>
      <c r="AK7" s="44">
        <f t="shared" si="2"/>
        <v>0</v>
      </c>
      <c r="AL7" s="44">
        <f t="shared" si="2"/>
        <v>0</v>
      </c>
      <c r="AM7" s="44">
        <f t="shared" si="2"/>
        <v>0</v>
      </c>
      <c r="AN7" s="44">
        <f t="shared" si="2"/>
        <v>0</v>
      </c>
      <c r="AO7" s="44">
        <f t="shared" si="2"/>
        <v>0</v>
      </c>
      <c r="AP7" s="44">
        <f t="shared" si="2"/>
        <v>0</v>
      </c>
      <c r="AQ7" s="44">
        <f t="shared" si="2"/>
        <v>0</v>
      </c>
      <c r="AR7" s="44">
        <f t="shared" si="2"/>
        <v>0</v>
      </c>
      <c r="AS7" s="44">
        <f t="shared" ref="AS7:BB7" si="3">IF(T$1&lt;$D7,"-",IF(T$1&lt;$E7*4+$D7,$C7/$E7/4,0))</f>
        <v>0</v>
      </c>
      <c r="AT7" s="44">
        <f t="shared" si="3"/>
        <v>0</v>
      </c>
      <c r="AU7" s="44">
        <f t="shared" si="3"/>
        <v>0</v>
      </c>
      <c r="AV7" s="44">
        <f t="shared" si="3"/>
        <v>0</v>
      </c>
      <c r="AW7" s="44">
        <f t="shared" si="3"/>
        <v>0</v>
      </c>
      <c r="AX7" s="44">
        <f t="shared" si="3"/>
        <v>0</v>
      </c>
      <c r="AY7" s="44">
        <f t="shared" si="3"/>
        <v>0</v>
      </c>
      <c r="AZ7" s="44">
        <f t="shared" si="3"/>
        <v>0</v>
      </c>
      <c r="BA7" s="44">
        <f t="shared" si="3"/>
        <v>0</v>
      </c>
      <c r="BB7" s="44">
        <f t="shared" si="3"/>
        <v>0</v>
      </c>
      <c r="BC7" s="29"/>
      <c r="BD7" s="44">
        <f t="shared" ref="BD7:BD20" si="4">J7</f>
        <v>0</v>
      </c>
      <c r="BE7" s="44">
        <f t="shared" ref="BE7:BW20" si="5">K7</f>
        <v>0</v>
      </c>
      <c r="BF7" s="44">
        <f t="shared" si="5"/>
        <v>0</v>
      </c>
      <c r="BG7" s="44">
        <f t="shared" si="5"/>
        <v>0</v>
      </c>
      <c r="BH7" s="44">
        <f t="shared" si="5"/>
        <v>0</v>
      </c>
      <c r="BI7" s="44">
        <f t="shared" si="5"/>
        <v>0</v>
      </c>
      <c r="BJ7" s="44">
        <f t="shared" si="5"/>
        <v>0</v>
      </c>
      <c r="BK7" s="44">
        <f t="shared" si="5"/>
        <v>0</v>
      </c>
      <c r="BL7" s="44">
        <f t="shared" si="5"/>
        <v>0</v>
      </c>
      <c r="BM7" s="44">
        <f t="shared" si="5"/>
        <v>0</v>
      </c>
      <c r="BN7" s="44">
        <f t="shared" si="5"/>
        <v>0</v>
      </c>
      <c r="BO7" s="44">
        <f t="shared" si="5"/>
        <v>0</v>
      </c>
      <c r="BP7" s="44">
        <f t="shared" si="5"/>
        <v>0</v>
      </c>
      <c r="BQ7" s="44">
        <f t="shared" si="5"/>
        <v>0</v>
      </c>
      <c r="BR7" s="44">
        <f t="shared" si="5"/>
        <v>0</v>
      </c>
      <c r="BS7" s="44">
        <f t="shared" si="5"/>
        <v>0</v>
      </c>
      <c r="BT7" s="44">
        <f t="shared" si="5"/>
        <v>0</v>
      </c>
      <c r="BU7" s="44">
        <f t="shared" si="5"/>
        <v>0</v>
      </c>
      <c r="BV7" s="44">
        <f t="shared" si="5"/>
        <v>0</v>
      </c>
      <c r="BW7" s="44">
        <f t="shared" si="5"/>
        <v>0</v>
      </c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</row>
    <row r="8" spans="1:132" s="77" customFormat="1" x14ac:dyDescent="0.3">
      <c r="B8" s="29" t="s">
        <v>206</v>
      </c>
      <c r="C8" s="78">
        <v>0</v>
      </c>
      <c r="D8" s="79">
        <v>1</v>
      </c>
      <c r="E8" s="79">
        <v>5</v>
      </c>
      <c r="F8" s="29" t="s">
        <v>84</v>
      </c>
      <c r="G8" s="29"/>
      <c r="H8" s="29"/>
      <c r="J8" s="44">
        <f t="shared" si="0"/>
        <v>0</v>
      </c>
      <c r="K8" s="44">
        <f t="shared" si="0"/>
        <v>0</v>
      </c>
      <c r="L8" s="44">
        <f t="shared" si="0"/>
        <v>0</v>
      </c>
      <c r="M8" s="44">
        <f t="shared" si="0"/>
        <v>0</v>
      </c>
      <c r="N8" s="44">
        <f t="shared" si="0"/>
        <v>0</v>
      </c>
      <c r="O8" s="44">
        <f t="shared" si="0"/>
        <v>0</v>
      </c>
      <c r="P8" s="44">
        <f t="shared" si="0"/>
        <v>0</v>
      </c>
      <c r="Q8" s="44">
        <f t="shared" si="0"/>
        <v>0</v>
      </c>
      <c r="R8" s="44">
        <f t="shared" si="0"/>
        <v>0</v>
      </c>
      <c r="S8" s="44">
        <f t="shared" si="0"/>
        <v>0</v>
      </c>
      <c r="T8" s="44">
        <f t="shared" si="0"/>
        <v>0</v>
      </c>
      <c r="U8" s="44">
        <f t="shared" si="0"/>
        <v>0</v>
      </c>
      <c r="V8" s="44">
        <f t="shared" si="0"/>
        <v>0</v>
      </c>
      <c r="W8" s="44">
        <f t="shared" si="0"/>
        <v>0</v>
      </c>
      <c r="X8" s="44">
        <f t="shared" si="0"/>
        <v>0</v>
      </c>
      <c r="Y8" s="44">
        <f t="shared" si="0"/>
        <v>0</v>
      </c>
      <c r="Z8" s="44">
        <f t="shared" si="1"/>
        <v>0</v>
      </c>
      <c r="AA8" s="44">
        <f t="shared" si="1"/>
        <v>0</v>
      </c>
      <c r="AB8" s="44">
        <f t="shared" si="1"/>
        <v>0</v>
      </c>
      <c r="AC8" s="44">
        <f t="shared" si="1"/>
        <v>0</v>
      </c>
      <c r="AD8" s="44"/>
      <c r="AE8" s="44"/>
      <c r="AF8" s="44"/>
      <c r="AG8" s="44"/>
      <c r="AH8" s="29"/>
      <c r="AI8" s="44">
        <f t="shared" ref="AI8:AI20" si="6">IF(J$1&lt;$D8,"-",IF(J$1&lt;$E8*4+$D8,$C8/$E8/4,0))</f>
        <v>0</v>
      </c>
      <c r="AJ8" s="44">
        <f t="shared" ref="AJ8:AJ20" si="7">IF(K$1&lt;$D8,"-",IF(K$1&lt;$E8*4+$D8,$C8/$E8/4,0))</f>
        <v>0</v>
      </c>
      <c r="AK8" s="44">
        <f t="shared" ref="AK8:AK20" si="8">IF(L$1&lt;$D8,"-",IF(L$1&lt;$E8*4+$D8,$C8/$E8/4,0))</f>
        <v>0</v>
      </c>
      <c r="AL8" s="44">
        <f t="shared" si="2"/>
        <v>0</v>
      </c>
      <c r="AM8" s="44">
        <f t="shared" ref="AM8:BB8" si="9">IF(N$1&lt;$D8,"-",IF(N$1&lt;$E8*4+$D8,$C8/$E8/4,0))</f>
        <v>0</v>
      </c>
      <c r="AN8" s="44">
        <f t="shared" si="9"/>
        <v>0</v>
      </c>
      <c r="AO8" s="44">
        <f t="shared" si="9"/>
        <v>0</v>
      </c>
      <c r="AP8" s="44">
        <f t="shared" si="9"/>
        <v>0</v>
      </c>
      <c r="AQ8" s="44">
        <f t="shared" si="9"/>
        <v>0</v>
      </c>
      <c r="AR8" s="44">
        <f t="shared" si="9"/>
        <v>0</v>
      </c>
      <c r="AS8" s="44">
        <f t="shared" si="9"/>
        <v>0</v>
      </c>
      <c r="AT8" s="44">
        <f t="shared" si="9"/>
        <v>0</v>
      </c>
      <c r="AU8" s="44">
        <f t="shared" si="9"/>
        <v>0</v>
      </c>
      <c r="AV8" s="44">
        <f t="shared" si="9"/>
        <v>0</v>
      </c>
      <c r="AW8" s="44">
        <f t="shared" si="9"/>
        <v>0</v>
      </c>
      <c r="AX8" s="44">
        <f t="shared" si="9"/>
        <v>0</v>
      </c>
      <c r="AY8" s="44">
        <f t="shared" si="9"/>
        <v>0</v>
      </c>
      <c r="AZ8" s="44">
        <f t="shared" si="9"/>
        <v>0</v>
      </c>
      <c r="BA8" s="44">
        <f t="shared" si="9"/>
        <v>0</v>
      </c>
      <c r="BB8" s="44">
        <f t="shared" si="9"/>
        <v>0</v>
      </c>
      <c r="BC8" s="29"/>
      <c r="BD8" s="44">
        <f t="shared" si="4"/>
        <v>0</v>
      </c>
      <c r="BE8" s="44">
        <f t="shared" si="5"/>
        <v>0</v>
      </c>
      <c r="BF8" s="44">
        <f t="shared" si="5"/>
        <v>0</v>
      </c>
      <c r="BG8" s="44">
        <f t="shared" si="5"/>
        <v>0</v>
      </c>
      <c r="BH8" s="44">
        <f t="shared" si="5"/>
        <v>0</v>
      </c>
      <c r="BI8" s="44">
        <f t="shared" si="5"/>
        <v>0</v>
      </c>
      <c r="BJ8" s="44">
        <f t="shared" si="5"/>
        <v>0</v>
      </c>
      <c r="BK8" s="44">
        <f t="shared" si="5"/>
        <v>0</v>
      </c>
      <c r="BL8" s="44">
        <f t="shared" si="5"/>
        <v>0</v>
      </c>
      <c r="BM8" s="44">
        <f t="shared" si="5"/>
        <v>0</v>
      </c>
      <c r="BN8" s="44">
        <f t="shared" si="5"/>
        <v>0</v>
      </c>
      <c r="BO8" s="44">
        <f t="shared" si="5"/>
        <v>0</v>
      </c>
      <c r="BP8" s="44">
        <f t="shared" si="5"/>
        <v>0</v>
      </c>
      <c r="BQ8" s="44">
        <f t="shared" si="5"/>
        <v>0</v>
      </c>
      <c r="BR8" s="44">
        <f t="shared" si="5"/>
        <v>0</v>
      </c>
      <c r="BS8" s="44">
        <f t="shared" si="5"/>
        <v>0</v>
      </c>
      <c r="BT8" s="44">
        <f t="shared" si="5"/>
        <v>0</v>
      </c>
      <c r="BU8" s="44">
        <f t="shared" si="5"/>
        <v>0</v>
      </c>
      <c r="BV8" s="44">
        <f t="shared" si="5"/>
        <v>0</v>
      </c>
      <c r="BW8" s="44">
        <f t="shared" si="5"/>
        <v>0</v>
      </c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</row>
    <row r="9" spans="1:132" s="77" customFormat="1" x14ac:dyDescent="0.3">
      <c r="B9" s="29" t="s">
        <v>170</v>
      </c>
      <c r="C9" s="78">
        <v>0</v>
      </c>
      <c r="D9" s="79">
        <v>4</v>
      </c>
      <c r="E9" s="79">
        <v>33</v>
      </c>
      <c r="F9" s="29" t="s">
        <v>84</v>
      </c>
      <c r="G9" s="29"/>
      <c r="H9" s="29"/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4">
        <f t="shared" si="0"/>
        <v>0</v>
      </c>
      <c r="O9" s="44">
        <f t="shared" si="0"/>
        <v>0</v>
      </c>
      <c r="P9" s="44">
        <f t="shared" si="0"/>
        <v>0</v>
      </c>
      <c r="Q9" s="44">
        <f t="shared" si="0"/>
        <v>0</v>
      </c>
      <c r="R9" s="44">
        <f t="shared" si="0"/>
        <v>0</v>
      </c>
      <c r="S9" s="44">
        <f t="shared" si="0"/>
        <v>0</v>
      </c>
      <c r="T9" s="44">
        <f t="shared" si="0"/>
        <v>0</v>
      </c>
      <c r="U9" s="44">
        <f t="shared" si="0"/>
        <v>0</v>
      </c>
      <c r="V9" s="44">
        <f t="shared" si="0"/>
        <v>0</v>
      </c>
      <c r="W9" s="44">
        <f t="shared" si="0"/>
        <v>0</v>
      </c>
      <c r="X9" s="44">
        <f t="shared" si="0"/>
        <v>0</v>
      </c>
      <c r="Y9" s="44">
        <f t="shared" si="0"/>
        <v>0</v>
      </c>
      <c r="Z9" s="44">
        <f t="shared" si="1"/>
        <v>0</v>
      </c>
      <c r="AA9" s="44">
        <f t="shared" si="1"/>
        <v>0</v>
      </c>
      <c r="AB9" s="44">
        <f t="shared" si="1"/>
        <v>0</v>
      </c>
      <c r="AC9" s="44">
        <f t="shared" si="1"/>
        <v>0</v>
      </c>
      <c r="AD9" s="44"/>
      <c r="AE9" s="44"/>
      <c r="AF9" s="44"/>
      <c r="AG9" s="44"/>
      <c r="AH9" s="29"/>
      <c r="AI9" s="44" t="str">
        <f t="shared" si="6"/>
        <v>-</v>
      </c>
      <c r="AJ9" s="44" t="str">
        <f t="shared" si="7"/>
        <v>-</v>
      </c>
      <c r="AK9" s="44" t="str">
        <f t="shared" si="8"/>
        <v>-</v>
      </c>
      <c r="AL9" s="44">
        <f t="shared" ref="AL9:BB9" si="10">IF(M$1&lt;$D9,"-",IF(M$1&lt;$E9*4+$D9,$C9/$E9/4,0))</f>
        <v>0</v>
      </c>
      <c r="AM9" s="44">
        <f t="shared" si="10"/>
        <v>0</v>
      </c>
      <c r="AN9" s="44">
        <f t="shared" si="10"/>
        <v>0</v>
      </c>
      <c r="AO9" s="44">
        <f t="shared" si="10"/>
        <v>0</v>
      </c>
      <c r="AP9" s="44">
        <f t="shared" si="10"/>
        <v>0</v>
      </c>
      <c r="AQ9" s="44">
        <f t="shared" si="10"/>
        <v>0</v>
      </c>
      <c r="AR9" s="44">
        <f t="shared" si="10"/>
        <v>0</v>
      </c>
      <c r="AS9" s="44">
        <f t="shared" si="10"/>
        <v>0</v>
      </c>
      <c r="AT9" s="44">
        <f t="shared" si="10"/>
        <v>0</v>
      </c>
      <c r="AU9" s="44">
        <f t="shared" si="10"/>
        <v>0</v>
      </c>
      <c r="AV9" s="44">
        <f t="shared" si="10"/>
        <v>0</v>
      </c>
      <c r="AW9" s="44">
        <f t="shared" si="10"/>
        <v>0</v>
      </c>
      <c r="AX9" s="44">
        <f t="shared" si="10"/>
        <v>0</v>
      </c>
      <c r="AY9" s="44">
        <f t="shared" si="10"/>
        <v>0</v>
      </c>
      <c r="AZ9" s="44">
        <f t="shared" si="10"/>
        <v>0</v>
      </c>
      <c r="BA9" s="44">
        <f t="shared" si="10"/>
        <v>0</v>
      </c>
      <c r="BB9" s="44">
        <f t="shared" si="10"/>
        <v>0</v>
      </c>
      <c r="BC9" s="29"/>
      <c r="BD9" s="44">
        <f t="shared" si="4"/>
        <v>0</v>
      </c>
      <c r="BE9" s="44">
        <f t="shared" si="5"/>
        <v>0</v>
      </c>
      <c r="BF9" s="44">
        <f t="shared" si="5"/>
        <v>0</v>
      </c>
      <c r="BG9" s="44">
        <f t="shared" si="5"/>
        <v>0</v>
      </c>
      <c r="BH9" s="44">
        <f t="shared" si="5"/>
        <v>0</v>
      </c>
      <c r="BI9" s="44">
        <f t="shared" si="5"/>
        <v>0</v>
      </c>
      <c r="BJ9" s="44">
        <f t="shared" si="5"/>
        <v>0</v>
      </c>
      <c r="BK9" s="44">
        <f t="shared" si="5"/>
        <v>0</v>
      </c>
      <c r="BL9" s="44">
        <f t="shared" si="5"/>
        <v>0</v>
      </c>
      <c r="BM9" s="44">
        <f t="shared" si="5"/>
        <v>0</v>
      </c>
      <c r="BN9" s="44">
        <f t="shared" si="5"/>
        <v>0</v>
      </c>
      <c r="BO9" s="44">
        <f t="shared" si="5"/>
        <v>0</v>
      </c>
      <c r="BP9" s="44">
        <f t="shared" si="5"/>
        <v>0</v>
      </c>
      <c r="BQ9" s="44">
        <f t="shared" si="5"/>
        <v>0</v>
      </c>
      <c r="BR9" s="44">
        <f t="shared" si="5"/>
        <v>0</v>
      </c>
      <c r="BS9" s="44">
        <f t="shared" si="5"/>
        <v>0</v>
      </c>
      <c r="BT9" s="44">
        <f t="shared" si="5"/>
        <v>0</v>
      </c>
      <c r="BU9" s="44">
        <f t="shared" si="5"/>
        <v>0</v>
      </c>
      <c r="BV9" s="44">
        <f t="shared" si="5"/>
        <v>0</v>
      </c>
      <c r="BW9" s="44">
        <f t="shared" si="5"/>
        <v>0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</row>
    <row r="10" spans="1:132" s="77" customFormat="1" x14ac:dyDescent="0.3">
      <c r="B10" s="29"/>
      <c r="C10" s="78">
        <v>0</v>
      </c>
      <c r="D10" s="79">
        <v>1</v>
      </c>
      <c r="E10" s="79">
        <v>33</v>
      </c>
      <c r="F10" s="29" t="s">
        <v>84</v>
      </c>
      <c r="G10" s="29"/>
      <c r="H10" s="29"/>
      <c r="J10" s="44">
        <f t="shared" si="0"/>
        <v>0</v>
      </c>
      <c r="K10" s="44">
        <f t="shared" si="0"/>
        <v>0</v>
      </c>
      <c r="L10" s="44">
        <f t="shared" si="0"/>
        <v>0</v>
      </c>
      <c r="M10" s="44">
        <f t="shared" si="0"/>
        <v>0</v>
      </c>
      <c r="N10" s="44">
        <f t="shared" si="0"/>
        <v>0</v>
      </c>
      <c r="O10" s="44">
        <f t="shared" si="0"/>
        <v>0</v>
      </c>
      <c r="P10" s="44">
        <f t="shared" si="0"/>
        <v>0</v>
      </c>
      <c r="Q10" s="44">
        <f t="shared" si="0"/>
        <v>0</v>
      </c>
      <c r="R10" s="44">
        <f t="shared" si="0"/>
        <v>0</v>
      </c>
      <c r="S10" s="44">
        <f t="shared" si="0"/>
        <v>0</v>
      </c>
      <c r="T10" s="44">
        <f t="shared" si="0"/>
        <v>0</v>
      </c>
      <c r="U10" s="44">
        <f t="shared" si="0"/>
        <v>0</v>
      </c>
      <c r="V10" s="44">
        <f t="shared" si="0"/>
        <v>0</v>
      </c>
      <c r="W10" s="44">
        <f t="shared" si="0"/>
        <v>0</v>
      </c>
      <c r="X10" s="44">
        <f t="shared" si="0"/>
        <v>0</v>
      </c>
      <c r="Y10" s="44">
        <f t="shared" si="0"/>
        <v>0</v>
      </c>
      <c r="Z10" s="44">
        <f t="shared" si="1"/>
        <v>0</v>
      </c>
      <c r="AA10" s="44">
        <f t="shared" si="1"/>
        <v>0</v>
      </c>
      <c r="AB10" s="44">
        <f t="shared" si="1"/>
        <v>0</v>
      </c>
      <c r="AC10" s="44">
        <f t="shared" si="1"/>
        <v>0</v>
      </c>
      <c r="AD10" s="44"/>
      <c r="AE10" s="44"/>
      <c r="AF10" s="44"/>
      <c r="AG10" s="44"/>
      <c r="AH10" s="29"/>
      <c r="AI10" s="44">
        <f t="shared" si="6"/>
        <v>0</v>
      </c>
      <c r="AJ10" s="44">
        <f t="shared" si="7"/>
        <v>0</v>
      </c>
      <c r="AK10" s="44">
        <f t="shared" si="8"/>
        <v>0</v>
      </c>
      <c r="AL10" s="44">
        <f t="shared" ref="AL10:AR11" si="11">IF(M$1&lt;$D10,"-",IF(M$1&lt;$E10*4+$D10,$C10/$E10/4,0))</f>
        <v>0</v>
      </c>
      <c r="AM10" s="44">
        <f t="shared" si="11"/>
        <v>0</v>
      </c>
      <c r="AN10" s="44">
        <f t="shared" si="11"/>
        <v>0</v>
      </c>
      <c r="AO10" s="44">
        <f t="shared" si="11"/>
        <v>0</v>
      </c>
      <c r="AP10" s="44">
        <f t="shared" si="11"/>
        <v>0</v>
      </c>
      <c r="AQ10" s="44">
        <f t="shared" si="11"/>
        <v>0</v>
      </c>
      <c r="AR10" s="44">
        <f t="shared" si="11"/>
        <v>0</v>
      </c>
      <c r="AS10" s="44">
        <f>IF(T$1&lt;$D10,"-",IF(T$1&lt;$E10*4+$D10,$C10/$E10/4,0))</f>
        <v>0</v>
      </c>
      <c r="AT10" s="44">
        <f>IF(U$1&lt;$D10,"-",IF(U$1&lt;$E10*4+$D10,$C10/$E10/4,0))</f>
        <v>0</v>
      </c>
      <c r="AU10" s="44">
        <f t="shared" ref="AU10:AU20" si="12">IF(V$1&lt;$D10,"-",IF(V$1&lt;$E10*4+$D10,$C10/$E10/4,0))</f>
        <v>0</v>
      </c>
      <c r="AV10" s="44">
        <f t="shared" ref="AV10:BB11" si="13">IF(W$1&lt;$D10,"-",IF(W$1&lt;$E10*4+$D10,$C10/$E10/4,0))</f>
        <v>0</v>
      </c>
      <c r="AW10" s="44">
        <f t="shared" si="13"/>
        <v>0</v>
      </c>
      <c r="AX10" s="44">
        <f t="shared" si="13"/>
        <v>0</v>
      </c>
      <c r="AY10" s="44">
        <f t="shared" si="13"/>
        <v>0</v>
      </c>
      <c r="AZ10" s="44">
        <f t="shared" si="13"/>
        <v>0</v>
      </c>
      <c r="BA10" s="44">
        <f t="shared" si="13"/>
        <v>0</v>
      </c>
      <c r="BB10" s="44">
        <f t="shared" si="13"/>
        <v>0</v>
      </c>
      <c r="BC10" s="29"/>
      <c r="BD10" s="44">
        <f t="shared" si="4"/>
        <v>0</v>
      </c>
      <c r="BE10" s="44">
        <f t="shared" si="5"/>
        <v>0</v>
      </c>
      <c r="BF10" s="44">
        <f t="shared" si="5"/>
        <v>0</v>
      </c>
      <c r="BG10" s="44">
        <f t="shared" si="5"/>
        <v>0</v>
      </c>
      <c r="BH10" s="44">
        <f t="shared" si="5"/>
        <v>0</v>
      </c>
      <c r="BI10" s="44">
        <f t="shared" si="5"/>
        <v>0</v>
      </c>
      <c r="BJ10" s="44">
        <f t="shared" si="5"/>
        <v>0</v>
      </c>
      <c r="BK10" s="44">
        <f t="shared" si="5"/>
        <v>0</v>
      </c>
      <c r="BL10" s="44">
        <f t="shared" si="5"/>
        <v>0</v>
      </c>
      <c r="BM10" s="44">
        <f t="shared" si="5"/>
        <v>0</v>
      </c>
      <c r="BN10" s="44">
        <f t="shared" si="5"/>
        <v>0</v>
      </c>
      <c r="BO10" s="44">
        <f t="shared" si="5"/>
        <v>0</v>
      </c>
      <c r="BP10" s="44">
        <f t="shared" si="5"/>
        <v>0</v>
      </c>
      <c r="BQ10" s="44">
        <f t="shared" si="5"/>
        <v>0</v>
      </c>
      <c r="BR10" s="44">
        <f t="shared" si="5"/>
        <v>0</v>
      </c>
      <c r="BS10" s="44">
        <f t="shared" si="5"/>
        <v>0</v>
      </c>
      <c r="BT10" s="44">
        <f t="shared" si="5"/>
        <v>0</v>
      </c>
      <c r="BU10" s="44">
        <f t="shared" si="5"/>
        <v>0</v>
      </c>
      <c r="BV10" s="44">
        <f t="shared" si="5"/>
        <v>0</v>
      </c>
      <c r="BW10" s="44">
        <f t="shared" si="5"/>
        <v>0</v>
      </c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</row>
    <row r="11" spans="1:132" s="77" customFormat="1" x14ac:dyDescent="0.3">
      <c r="B11" s="29"/>
      <c r="C11" s="78">
        <v>0</v>
      </c>
      <c r="D11" s="79">
        <v>1</v>
      </c>
      <c r="E11" s="79">
        <v>33</v>
      </c>
      <c r="F11" s="29" t="s">
        <v>84</v>
      </c>
      <c r="G11" s="29"/>
      <c r="H11" s="29"/>
      <c r="J11" s="44">
        <f t="shared" ref="J11:T20" si="14">IF(J$1=$D11,$C11,0)</f>
        <v>0</v>
      </c>
      <c r="K11" s="44">
        <f t="shared" si="14"/>
        <v>0</v>
      </c>
      <c r="L11" s="44">
        <f t="shared" si="14"/>
        <v>0</v>
      </c>
      <c r="M11" s="44">
        <f t="shared" si="14"/>
        <v>0</v>
      </c>
      <c r="N11" s="44">
        <f t="shared" si="14"/>
        <v>0</v>
      </c>
      <c r="O11" s="44">
        <f t="shared" si="14"/>
        <v>0</v>
      </c>
      <c r="P11" s="44">
        <f t="shared" si="14"/>
        <v>0</v>
      </c>
      <c r="Q11" s="44">
        <f t="shared" si="14"/>
        <v>0</v>
      </c>
      <c r="R11" s="44">
        <f t="shared" si="14"/>
        <v>0</v>
      </c>
      <c r="S11" s="44">
        <f t="shared" si="14"/>
        <v>0</v>
      </c>
      <c r="T11" s="44">
        <f t="shared" si="14"/>
        <v>0</v>
      </c>
      <c r="U11" s="44">
        <f t="shared" ref="U11:U30" si="15">IF(U$1=$D11,$C11,0)</f>
        <v>0</v>
      </c>
      <c r="V11" s="44">
        <f t="shared" ref="V11:W28" si="16">IF(V$1=$D11,$C11,0)</f>
        <v>0</v>
      </c>
      <c r="W11" s="44">
        <f t="shared" si="16"/>
        <v>0</v>
      </c>
      <c r="X11" s="44">
        <f t="shared" ref="X11:Y30" si="17">IF(X$1=$D11,$C11,0)</f>
        <v>0</v>
      </c>
      <c r="Y11" s="44">
        <f t="shared" si="17"/>
        <v>0</v>
      </c>
      <c r="Z11" s="44">
        <f t="shared" ref="Z11:AC30" si="18">IF(Z$1=$D11,$C11,0)</f>
        <v>0</v>
      </c>
      <c r="AA11" s="44">
        <f t="shared" si="18"/>
        <v>0</v>
      </c>
      <c r="AB11" s="44">
        <f t="shared" si="18"/>
        <v>0</v>
      </c>
      <c r="AC11" s="44">
        <f t="shared" si="18"/>
        <v>0</v>
      </c>
      <c r="AD11" s="44"/>
      <c r="AE11" s="44"/>
      <c r="AF11" s="44"/>
      <c r="AG11" s="44"/>
      <c r="AH11" s="29"/>
      <c r="AI11" s="44">
        <f t="shared" si="6"/>
        <v>0</v>
      </c>
      <c r="AJ11" s="44">
        <f t="shared" si="7"/>
        <v>0</v>
      </c>
      <c r="AK11" s="44">
        <f t="shared" si="8"/>
        <v>0</v>
      </c>
      <c r="AL11" s="44">
        <f t="shared" si="11"/>
        <v>0</v>
      </c>
      <c r="AM11" s="44">
        <f t="shared" si="11"/>
        <v>0</v>
      </c>
      <c r="AN11" s="44">
        <f t="shared" si="11"/>
        <v>0</v>
      </c>
      <c r="AO11" s="44">
        <f t="shared" si="11"/>
        <v>0</v>
      </c>
      <c r="AP11" s="44">
        <f t="shared" si="11"/>
        <v>0</v>
      </c>
      <c r="AQ11" s="44">
        <f t="shared" si="11"/>
        <v>0</v>
      </c>
      <c r="AR11" s="44">
        <f t="shared" si="11"/>
        <v>0</v>
      </c>
      <c r="AS11" s="44">
        <f>IF(T$1&lt;$D11,"-",IF(T$1&lt;$E11*4+$D11,$C11/$E11/4,0))</f>
        <v>0</v>
      </c>
      <c r="AT11" s="44">
        <f>IF(U$1&lt;$D11,"-",IF(U$1&lt;$E11*4+$D11,$C11/$E11/4,0))</f>
        <v>0</v>
      </c>
      <c r="AU11" s="44">
        <f t="shared" si="12"/>
        <v>0</v>
      </c>
      <c r="AV11" s="44">
        <f t="shared" si="13"/>
        <v>0</v>
      </c>
      <c r="AW11" s="44">
        <f t="shared" si="13"/>
        <v>0</v>
      </c>
      <c r="AX11" s="44">
        <f t="shared" si="13"/>
        <v>0</v>
      </c>
      <c r="AY11" s="44">
        <f t="shared" si="13"/>
        <v>0</v>
      </c>
      <c r="AZ11" s="44">
        <f t="shared" si="13"/>
        <v>0</v>
      </c>
      <c r="BA11" s="44">
        <f t="shared" si="13"/>
        <v>0</v>
      </c>
      <c r="BB11" s="44">
        <f t="shared" si="13"/>
        <v>0</v>
      </c>
      <c r="BC11" s="29"/>
      <c r="BD11" s="44">
        <f t="shared" si="4"/>
        <v>0</v>
      </c>
      <c r="BE11" s="44">
        <f t="shared" si="5"/>
        <v>0</v>
      </c>
      <c r="BF11" s="44">
        <f t="shared" si="5"/>
        <v>0</v>
      </c>
      <c r="BG11" s="44">
        <f t="shared" si="5"/>
        <v>0</v>
      </c>
      <c r="BH11" s="44">
        <f t="shared" si="5"/>
        <v>0</v>
      </c>
      <c r="BI11" s="44">
        <f t="shared" si="5"/>
        <v>0</v>
      </c>
      <c r="BJ11" s="44">
        <f t="shared" si="5"/>
        <v>0</v>
      </c>
      <c r="BK11" s="44">
        <f t="shared" si="5"/>
        <v>0</v>
      </c>
      <c r="BL11" s="44">
        <f t="shared" si="5"/>
        <v>0</v>
      </c>
      <c r="BM11" s="44">
        <f t="shared" si="5"/>
        <v>0</v>
      </c>
      <c r="BN11" s="44">
        <f t="shared" si="5"/>
        <v>0</v>
      </c>
      <c r="BO11" s="44">
        <f t="shared" si="5"/>
        <v>0</v>
      </c>
      <c r="BP11" s="44">
        <f t="shared" si="5"/>
        <v>0</v>
      </c>
      <c r="BQ11" s="44">
        <f t="shared" si="5"/>
        <v>0</v>
      </c>
      <c r="BR11" s="44">
        <f t="shared" si="5"/>
        <v>0</v>
      </c>
      <c r="BS11" s="44">
        <f t="shared" si="5"/>
        <v>0</v>
      </c>
      <c r="BT11" s="44">
        <f t="shared" si="5"/>
        <v>0</v>
      </c>
      <c r="BU11" s="44">
        <f t="shared" si="5"/>
        <v>0</v>
      </c>
      <c r="BV11" s="44">
        <f t="shared" si="5"/>
        <v>0</v>
      </c>
      <c r="BW11" s="44">
        <f t="shared" si="5"/>
        <v>0</v>
      </c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</row>
    <row r="12" spans="1:132" s="77" customFormat="1" x14ac:dyDescent="0.3">
      <c r="B12" s="29"/>
      <c r="C12" s="78">
        <v>0</v>
      </c>
      <c r="D12" s="79">
        <v>7</v>
      </c>
      <c r="E12" s="79">
        <v>33</v>
      </c>
      <c r="F12" s="29" t="s">
        <v>84</v>
      </c>
      <c r="G12" s="29"/>
      <c r="H12" s="29"/>
      <c r="J12" s="44">
        <f t="shared" si="14"/>
        <v>0</v>
      </c>
      <c r="K12" s="44">
        <f t="shared" si="14"/>
        <v>0</v>
      </c>
      <c r="L12" s="44">
        <f t="shared" si="14"/>
        <v>0</v>
      </c>
      <c r="M12" s="44">
        <f t="shared" si="14"/>
        <v>0</v>
      </c>
      <c r="N12" s="44">
        <f t="shared" si="14"/>
        <v>0</v>
      </c>
      <c r="O12" s="44">
        <f t="shared" si="14"/>
        <v>0</v>
      </c>
      <c r="P12" s="44">
        <f t="shared" si="14"/>
        <v>0</v>
      </c>
      <c r="Q12" s="44">
        <f t="shared" si="14"/>
        <v>0</v>
      </c>
      <c r="R12" s="44">
        <f t="shared" si="14"/>
        <v>0</v>
      </c>
      <c r="S12" s="44">
        <f t="shared" si="14"/>
        <v>0</v>
      </c>
      <c r="T12" s="44">
        <f t="shared" si="14"/>
        <v>0</v>
      </c>
      <c r="U12" s="44">
        <f t="shared" si="15"/>
        <v>0</v>
      </c>
      <c r="V12" s="44">
        <f t="shared" si="16"/>
        <v>0</v>
      </c>
      <c r="W12" s="44">
        <f t="shared" si="16"/>
        <v>0</v>
      </c>
      <c r="X12" s="44">
        <f t="shared" si="17"/>
        <v>0</v>
      </c>
      <c r="Y12" s="44">
        <f t="shared" si="17"/>
        <v>0</v>
      </c>
      <c r="Z12" s="44">
        <f t="shared" si="18"/>
        <v>0</v>
      </c>
      <c r="AA12" s="44">
        <f t="shared" si="18"/>
        <v>0</v>
      </c>
      <c r="AB12" s="44">
        <f t="shared" si="18"/>
        <v>0</v>
      </c>
      <c r="AC12" s="44">
        <f t="shared" si="18"/>
        <v>0</v>
      </c>
      <c r="AD12" s="44"/>
      <c r="AE12" s="44"/>
      <c r="AF12" s="44"/>
      <c r="AG12" s="44"/>
      <c r="AH12" s="29"/>
      <c r="AI12" s="44" t="str">
        <f t="shared" si="6"/>
        <v>-</v>
      </c>
      <c r="AJ12" s="44" t="str">
        <f t="shared" si="7"/>
        <v>-</v>
      </c>
      <c r="AK12" s="44" t="str">
        <f t="shared" si="8"/>
        <v>-</v>
      </c>
      <c r="AL12" s="44" t="str">
        <f t="shared" ref="AL12:AL20" si="19">IF(M$1&lt;$D12,"-",IF(M$1&lt;$E12*4+$D12,$C12/$E12/4,0))</f>
        <v>-</v>
      </c>
      <c r="AM12" s="44" t="str">
        <f t="shared" ref="AM12:AM20" si="20">IF(N$1&lt;$D12,"-",IF(N$1&lt;$E12*4+$D12,$C12/$E12/4,0))</f>
        <v>-</v>
      </c>
      <c r="AN12" s="44" t="str">
        <f t="shared" ref="AN12:AN20" si="21">IF(O$1&lt;$D12,"-",IF(O$1&lt;$E12*4+$D12,$C12/$E12/4,0))</f>
        <v>-</v>
      </c>
      <c r="AO12" s="44">
        <f t="shared" ref="AO12:AO20" si="22">IF(P$1&lt;$D12,"-",IF(P$1&lt;$E12*4+$D12,$C12/$E12/4,0))</f>
        <v>0</v>
      </c>
      <c r="AP12" s="44">
        <f t="shared" ref="AP12:AP20" si="23">IF(Q$1&lt;$D12,"-",IF(Q$1&lt;$E12*4+$D12,$C12/$E12/4,0))</f>
        <v>0</v>
      </c>
      <c r="AQ12" s="44">
        <f t="shared" ref="AQ12:AZ12" si="24">AP12+(R12/12)</f>
        <v>0</v>
      </c>
      <c r="AR12" s="44">
        <f t="shared" si="24"/>
        <v>0</v>
      </c>
      <c r="AS12" s="44">
        <f t="shared" si="24"/>
        <v>0</v>
      </c>
      <c r="AT12" s="44">
        <f t="shared" si="24"/>
        <v>0</v>
      </c>
      <c r="AU12" s="44">
        <f t="shared" si="12"/>
        <v>0</v>
      </c>
      <c r="AV12" s="44">
        <f t="shared" si="24"/>
        <v>0</v>
      </c>
      <c r="AW12" s="44">
        <f t="shared" si="24"/>
        <v>0</v>
      </c>
      <c r="AX12" s="44">
        <f t="shared" si="24"/>
        <v>0</v>
      </c>
      <c r="AY12" s="44">
        <f t="shared" ref="AY12:AY20" si="25">IF(Z$1&lt;$D12,"-",IF(Z$1&lt;$E12*4+$D12,$C12/$E12/4,0))</f>
        <v>0</v>
      </c>
      <c r="AZ12" s="44">
        <f t="shared" si="24"/>
        <v>0</v>
      </c>
      <c r="BA12" s="44">
        <f t="shared" ref="BA12:BA20" si="26">IF(AB$1&lt;$D12,"-",IF(AB$1&lt;$E12*4+$D12,$C12/$E12/4,0))</f>
        <v>0</v>
      </c>
      <c r="BB12" s="44">
        <f t="shared" ref="BB12:BB20" si="27">IF(AC$1&lt;$D12,"-",IF(AC$1&lt;$E12*4+$D12,$C12/$E12/4,0))</f>
        <v>0</v>
      </c>
      <c r="BC12" s="29"/>
      <c r="BD12" s="44">
        <f t="shared" si="4"/>
        <v>0</v>
      </c>
      <c r="BE12" s="44">
        <f t="shared" si="5"/>
        <v>0</v>
      </c>
      <c r="BF12" s="44">
        <f t="shared" si="5"/>
        <v>0</v>
      </c>
      <c r="BG12" s="44">
        <f t="shared" si="5"/>
        <v>0</v>
      </c>
      <c r="BH12" s="44">
        <f t="shared" si="5"/>
        <v>0</v>
      </c>
      <c r="BI12" s="44">
        <f t="shared" si="5"/>
        <v>0</v>
      </c>
      <c r="BJ12" s="44">
        <f t="shared" si="5"/>
        <v>0</v>
      </c>
      <c r="BK12" s="44">
        <f t="shared" si="5"/>
        <v>0</v>
      </c>
      <c r="BL12" s="44">
        <f t="shared" si="5"/>
        <v>0</v>
      </c>
      <c r="BM12" s="44">
        <f t="shared" si="5"/>
        <v>0</v>
      </c>
      <c r="BN12" s="44">
        <f t="shared" si="5"/>
        <v>0</v>
      </c>
      <c r="BO12" s="44">
        <f t="shared" si="5"/>
        <v>0</v>
      </c>
      <c r="BP12" s="44">
        <f t="shared" si="5"/>
        <v>0</v>
      </c>
      <c r="BQ12" s="44">
        <f t="shared" si="5"/>
        <v>0</v>
      </c>
      <c r="BR12" s="44">
        <f t="shared" si="5"/>
        <v>0</v>
      </c>
      <c r="BS12" s="44">
        <f t="shared" si="5"/>
        <v>0</v>
      </c>
      <c r="BT12" s="44">
        <f t="shared" si="5"/>
        <v>0</v>
      </c>
      <c r="BU12" s="44">
        <f t="shared" si="5"/>
        <v>0</v>
      </c>
      <c r="BV12" s="44">
        <f t="shared" si="5"/>
        <v>0</v>
      </c>
      <c r="BW12" s="44">
        <f t="shared" si="5"/>
        <v>0</v>
      </c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</row>
    <row r="13" spans="1:132" s="77" customFormat="1" x14ac:dyDescent="0.3">
      <c r="B13" s="29"/>
      <c r="C13" s="78">
        <v>0</v>
      </c>
      <c r="D13" s="79">
        <v>8</v>
      </c>
      <c r="E13" s="79">
        <v>33</v>
      </c>
      <c r="F13" s="29" t="s">
        <v>84</v>
      </c>
      <c r="G13" s="29"/>
      <c r="H13" s="29"/>
      <c r="J13" s="44">
        <f t="shared" si="14"/>
        <v>0</v>
      </c>
      <c r="K13" s="44">
        <f t="shared" si="14"/>
        <v>0</v>
      </c>
      <c r="L13" s="44">
        <f t="shared" si="14"/>
        <v>0</v>
      </c>
      <c r="M13" s="44">
        <f t="shared" si="14"/>
        <v>0</v>
      </c>
      <c r="N13" s="44">
        <f t="shared" si="14"/>
        <v>0</v>
      </c>
      <c r="O13" s="44">
        <f t="shared" si="14"/>
        <v>0</v>
      </c>
      <c r="P13" s="44">
        <f t="shared" si="14"/>
        <v>0</v>
      </c>
      <c r="Q13" s="44">
        <f t="shared" si="14"/>
        <v>0</v>
      </c>
      <c r="R13" s="44">
        <f t="shared" si="14"/>
        <v>0</v>
      </c>
      <c r="S13" s="44">
        <f t="shared" si="14"/>
        <v>0</v>
      </c>
      <c r="T13" s="44">
        <f t="shared" si="14"/>
        <v>0</v>
      </c>
      <c r="U13" s="44">
        <f t="shared" si="15"/>
        <v>0</v>
      </c>
      <c r="V13" s="44">
        <f t="shared" si="16"/>
        <v>0</v>
      </c>
      <c r="W13" s="44">
        <f t="shared" si="16"/>
        <v>0</v>
      </c>
      <c r="X13" s="44">
        <f t="shared" si="17"/>
        <v>0</v>
      </c>
      <c r="Y13" s="44">
        <f t="shared" si="17"/>
        <v>0</v>
      </c>
      <c r="Z13" s="44">
        <f t="shared" si="18"/>
        <v>0</v>
      </c>
      <c r="AA13" s="44">
        <f t="shared" si="18"/>
        <v>0</v>
      </c>
      <c r="AB13" s="44">
        <f t="shared" si="18"/>
        <v>0</v>
      </c>
      <c r="AC13" s="44">
        <f t="shared" si="18"/>
        <v>0</v>
      </c>
      <c r="AD13" s="44"/>
      <c r="AE13" s="44"/>
      <c r="AF13" s="44"/>
      <c r="AG13" s="44"/>
      <c r="AH13" s="29"/>
      <c r="AI13" s="44" t="str">
        <f t="shared" si="6"/>
        <v>-</v>
      </c>
      <c r="AJ13" s="44" t="str">
        <f t="shared" si="7"/>
        <v>-</v>
      </c>
      <c r="AK13" s="44" t="str">
        <f t="shared" si="8"/>
        <v>-</v>
      </c>
      <c r="AL13" s="44" t="str">
        <f t="shared" si="19"/>
        <v>-</v>
      </c>
      <c r="AM13" s="44" t="str">
        <f t="shared" si="20"/>
        <v>-</v>
      </c>
      <c r="AN13" s="44" t="str">
        <f t="shared" si="21"/>
        <v>-</v>
      </c>
      <c r="AO13" s="44" t="str">
        <f t="shared" si="22"/>
        <v>-</v>
      </c>
      <c r="AP13" s="44">
        <f t="shared" si="23"/>
        <v>0</v>
      </c>
      <c r="AQ13" s="44">
        <f>IF(R$1&lt;$D13,"-",IF(R$1&lt;$E13*4+$D13,$C13/$E13/4,0))</f>
        <v>0</v>
      </c>
      <c r="AR13" s="44">
        <f>IF(S$1&lt;$D13,"-",IF(S$1&lt;$E13*4+$D13,$C13/$E13/4,0))</f>
        <v>0</v>
      </c>
      <c r="AS13" s="44">
        <f>IF(T$1&lt;$D13,"-",IF(T$1&lt;$E13*4+$D13,$C13/$E13/4,0))</f>
        <v>0</v>
      </c>
      <c r="AT13" s="44">
        <f>IF(U$1&lt;$D13,"-",IF(U$1&lt;$E13*4+$D13,$C13/$E13/4,0))</f>
        <v>0</v>
      </c>
      <c r="AU13" s="44">
        <f t="shared" si="12"/>
        <v>0</v>
      </c>
      <c r="AV13" s="44">
        <f t="shared" ref="AV13:AX20" si="28">IF(W$1&lt;$D13,"-",IF(W$1&lt;$E13*4+$D13,$C13/$E13/4,0))</f>
        <v>0</v>
      </c>
      <c r="AW13" s="44">
        <f t="shared" si="28"/>
        <v>0</v>
      </c>
      <c r="AX13" s="44">
        <f t="shared" si="28"/>
        <v>0</v>
      </c>
      <c r="AY13" s="44">
        <f t="shared" si="25"/>
        <v>0</v>
      </c>
      <c r="AZ13" s="44">
        <f t="shared" ref="AZ13:AZ20" si="29">IF(AA$1&lt;$D13,"-",IF(AA$1&lt;$E13*4+$D13,$C13/$E13/4,0))</f>
        <v>0</v>
      </c>
      <c r="BA13" s="44">
        <f t="shared" si="26"/>
        <v>0</v>
      </c>
      <c r="BB13" s="44">
        <f t="shared" si="27"/>
        <v>0</v>
      </c>
      <c r="BC13" s="29"/>
      <c r="BD13" s="44">
        <f t="shared" si="4"/>
        <v>0</v>
      </c>
      <c r="BE13" s="44">
        <f t="shared" si="5"/>
        <v>0</v>
      </c>
      <c r="BF13" s="44">
        <f t="shared" si="5"/>
        <v>0</v>
      </c>
      <c r="BG13" s="44">
        <f t="shared" si="5"/>
        <v>0</v>
      </c>
      <c r="BH13" s="44">
        <f t="shared" si="5"/>
        <v>0</v>
      </c>
      <c r="BI13" s="44">
        <f t="shared" si="5"/>
        <v>0</v>
      </c>
      <c r="BJ13" s="44">
        <f t="shared" si="5"/>
        <v>0</v>
      </c>
      <c r="BK13" s="44">
        <f t="shared" si="5"/>
        <v>0</v>
      </c>
      <c r="BL13" s="44">
        <f t="shared" si="5"/>
        <v>0</v>
      </c>
      <c r="BM13" s="44">
        <f t="shared" si="5"/>
        <v>0</v>
      </c>
      <c r="BN13" s="44">
        <f t="shared" si="5"/>
        <v>0</v>
      </c>
      <c r="BO13" s="44">
        <f t="shared" si="5"/>
        <v>0</v>
      </c>
      <c r="BP13" s="44">
        <f t="shared" si="5"/>
        <v>0</v>
      </c>
      <c r="BQ13" s="44">
        <f t="shared" si="5"/>
        <v>0</v>
      </c>
      <c r="BR13" s="44">
        <f t="shared" si="5"/>
        <v>0</v>
      </c>
      <c r="BS13" s="44">
        <f t="shared" si="5"/>
        <v>0</v>
      </c>
      <c r="BT13" s="44">
        <f t="shared" si="5"/>
        <v>0</v>
      </c>
      <c r="BU13" s="44">
        <f t="shared" si="5"/>
        <v>0</v>
      </c>
      <c r="BV13" s="44">
        <f t="shared" si="5"/>
        <v>0</v>
      </c>
      <c r="BW13" s="44">
        <f t="shared" si="5"/>
        <v>0</v>
      </c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</row>
    <row r="14" spans="1:132" s="77" customFormat="1" x14ac:dyDescent="0.3">
      <c r="B14" s="29"/>
      <c r="C14" s="78">
        <v>0</v>
      </c>
      <c r="D14" s="79">
        <v>9</v>
      </c>
      <c r="E14" s="79">
        <v>33</v>
      </c>
      <c r="F14" s="29" t="s">
        <v>84</v>
      </c>
      <c r="G14" s="29"/>
      <c r="H14" s="29"/>
      <c r="J14" s="44">
        <f t="shared" si="14"/>
        <v>0</v>
      </c>
      <c r="K14" s="44">
        <f t="shared" si="14"/>
        <v>0</v>
      </c>
      <c r="L14" s="44">
        <f t="shared" si="14"/>
        <v>0</v>
      </c>
      <c r="M14" s="44">
        <f t="shared" si="14"/>
        <v>0</v>
      </c>
      <c r="N14" s="44">
        <f t="shared" si="14"/>
        <v>0</v>
      </c>
      <c r="O14" s="44">
        <f t="shared" si="14"/>
        <v>0</v>
      </c>
      <c r="P14" s="44">
        <f t="shared" si="14"/>
        <v>0</v>
      </c>
      <c r="Q14" s="44">
        <f t="shared" si="14"/>
        <v>0</v>
      </c>
      <c r="R14" s="44">
        <f t="shared" si="14"/>
        <v>0</v>
      </c>
      <c r="S14" s="44">
        <f t="shared" si="14"/>
        <v>0</v>
      </c>
      <c r="T14" s="44">
        <f t="shared" si="14"/>
        <v>0</v>
      </c>
      <c r="U14" s="44">
        <f t="shared" si="15"/>
        <v>0</v>
      </c>
      <c r="V14" s="44">
        <f t="shared" si="16"/>
        <v>0</v>
      </c>
      <c r="W14" s="44">
        <f t="shared" si="16"/>
        <v>0</v>
      </c>
      <c r="X14" s="44">
        <f t="shared" si="17"/>
        <v>0</v>
      </c>
      <c r="Y14" s="44">
        <f t="shared" si="17"/>
        <v>0</v>
      </c>
      <c r="Z14" s="44">
        <f t="shared" si="18"/>
        <v>0</v>
      </c>
      <c r="AA14" s="44">
        <f t="shared" si="18"/>
        <v>0</v>
      </c>
      <c r="AB14" s="44">
        <f t="shared" si="18"/>
        <v>0</v>
      </c>
      <c r="AC14" s="44">
        <f t="shared" si="18"/>
        <v>0</v>
      </c>
      <c r="AD14" s="44"/>
      <c r="AE14" s="44"/>
      <c r="AF14" s="44"/>
      <c r="AG14" s="44"/>
      <c r="AH14" s="29"/>
      <c r="AI14" s="44" t="str">
        <f t="shared" si="6"/>
        <v>-</v>
      </c>
      <c r="AJ14" s="44" t="str">
        <f t="shared" si="7"/>
        <v>-</v>
      </c>
      <c r="AK14" s="44" t="str">
        <f t="shared" si="8"/>
        <v>-</v>
      </c>
      <c r="AL14" s="44" t="str">
        <f t="shared" si="19"/>
        <v>-</v>
      </c>
      <c r="AM14" s="44" t="str">
        <f t="shared" si="20"/>
        <v>-</v>
      </c>
      <c r="AN14" s="44" t="str">
        <f t="shared" si="21"/>
        <v>-</v>
      </c>
      <c r="AO14" s="44" t="str">
        <f t="shared" si="22"/>
        <v>-</v>
      </c>
      <c r="AP14" s="44" t="str">
        <f t="shared" si="23"/>
        <v>-</v>
      </c>
      <c r="AQ14" s="44">
        <f t="shared" ref="AQ14:AR20" si="30">IF(R$1&lt;$D14,"-",IF(R$1&lt;$E14*4+$D14,$C14/$E14/4,0))</f>
        <v>0</v>
      </c>
      <c r="AR14" s="44">
        <f t="shared" si="30"/>
        <v>0</v>
      </c>
      <c r="AS14" s="44">
        <f t="shared" ref="AS14:AT20" si="31">IF(T$1&lt;$D14,"-",IF(T$1&lt;$E14*4+$D14,$C14/$E14/4,0))</f>
        <v>0</v>
      </c>
      <c r="AT14" s="44">
        <f t="shared" si="31"/>
        <v>0</v>
      </c>
      <c r="AU14" s="44">
        <f t="shared" si="12"/>
        <v>0</v>
      </c>
      <c r="AV14" s="44">
        <f t="shared" si="28"/>
        <v>0</v>
      </c>
      <c r="AW14" s="44">
        <f t="shared" si="28"/>
        <v>0</v>
      </c>
      <c r="AX14" s="44">
        <f t="shared" si="28"/>
        <v>0</v>
      </c>
      <c r="AY14" s="44">
        <f t="shared" si="25"/>
        <v>0</v>
      </c>
      <c r="AZ14" s="44">
        <f t="shared" si="29"/>
        <v>0</v>
      </c>
      <c r="BA14" s="44">
        <f t="shared" si="26"/>
        <v>0</v>
      </c>
      <c r="BB14" s="44">
        <f t="shared" si="27"/>
        <v>0</v>
      </c>
      <c r="BC14" s="29"/>
      <c r="BD14" s="44">
        <f t="shared" si="4"/>
        <v>0</v>
      </c>
      <c r="BE14" s="44">
        <f t="shared" si="5"/>
        <v>0</v>
      </c>
      <c r="BF14" s="44">
        <f t="shared" si="5"/>
        <v>0</v>
      </c>
      <c r="BG14" s="44">
        <f t="shared" si="5"/>
        <v>0</v>
      </c>
      <c r="BH14" s="44">
        <f t="shared" si="5"/>
        <v>0</v>
      </c>
      <c r="BI14" s="44">
        <f t="shared" si="5"/>
        <v>0</v>
      </c>
      <c r="BJ14" s="44">
        <f t="shared" si="5"/>
        <v>0</v>
      </c>
      <c r="BK14" s="44">
        <f t="shared" si="5"/>
        <v>0</v>
      </c>
      <c r="BL14" s="44">
        <f t="shared" si="5"/>
        <v>0</v>
      </c>
      <c r="BM14" s="44">
        <f t="shared" si="5"/>
        <v>0</v>
      </c>
      <c r="BN14" s="44">
        <f t="shared" si="5"/>
        <v>0</v>
      </c>
      <c r="BO14" s="44">
        <f t="shared" si="5"/>
        <v>0</v>
      </c>
      <c r="BP14" s="44">
        <f t="shared" si="5"/>
        <v>0</v>
      </c>
      <c r="BQ14" s="44">
        <f t="shared" si="5"/>
        <v>0</v>
      </c>
      <c r="BR14" s="44">
        <f t="shared" si="5"/>
        <v>0</v>
      </c>
      <c r="BS14" s="44">
        <f t="shared" si="5"/>
        <v>0</v>
      </c>
      <c r="BT14" s="44">
        <f t="shared" si="5"/>
        <v>0</v>
      </c>
      <c r="BU14" s="44">
        <f t="shared" si="5"/>
        <v>0</v>
      </c>
      <c r="BV14" s="44">
        <f t="shared" si="5"/>
        <v>0</v>
      </c>
      <c r="BW14" s="44">
        <f t="shared" si="5"/>
        <v>0</v>
      </c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</row>
    <row r="15" spans="1:132" s="77" customFormat="1" x14ac:dyDescent="0.3">
      <c r="B15" s="29" t="s">
        <v>171</v>
      </c>
      <c r="C15" s="78">
        <v>0</v>
      </c>
      <c r="D15" s="79">
        <v>1</v>
      </c>
      <c r="E15" s="79">
        <v>3</v>
      </c>
      <c r="F15" s="29" t="s">
        <v>84</v>
      </c>
      <c r="G15" s="29"/>
      <c r="H15" s="29"/>
      <c r="J15" s="44">
        <f t="shared" si="14"/>
        <v>0</v>
      </c>
      <c r="K15" s="44">
        <f t="shared" si="14"/>
        <v>0</v>
      </c>
      <c r="L15" s="44">
        <f t="shared" si="14"/>
        <v>0</v>
      </c>
      <c r="M15" s="44">
        <f t="shared" si="14"/>
        <v>0</v>
      </c>
      <c r="N15" s="44">
        <f t="shared" si="14"/>
        <v>0</v>
      </c>
      <c r="O15" s="44">
        <f t="shared" si="14"/>
        <v>0</v>
      </c>
      <c r="P15" s="44">
        <f t="shared" si="14"/>
        <v>0</v>
      </c>
      <c r="Q15" s="44">
        <f t="shared" si="14"/>
        <v>0</v>
      </c>
      <c r="R15" s="44">
        <f t="shared" si="14"/>
        <v>0</v>
      </c>
      <c r="S15" s="44">
        <f t="shared" si="14"/>
        <v>0</v>
      </c>
      <c r="T15" s="44">
        <f t="shared" si="14"/>
        <v>0</v>
      </c>
      <c r="U15" s="44">
        <f t="shared" si="15"/>
        <v>0</v>
      </c>
      <c r="V15" s="44">
        <f t="shared" si="16"/>
        <v>0</v>
      </c>
      <c r="W15" s="44">
        <f t="shared" si="16"/>
        <v>0</v>
      </c>
      <c r="X15" s="44">
        <f t="shared" si="17"/>
        <v>0</v>
      </c>
      <c r="Y15" s="44">
        <f t="shared" si="17"/>
        <v>0</v>
      </c>
      <c r="Z15" s="44">
        <f t="shared" si="18"/>
        <v>0</v>
      </c>
      <c r="AA15" s="44">
        <f t="shared" si="18"/>
        <v>0</v>
      </c>
      <c r="AB15" s="44">
        <f t="shared" si="18"/>
        <v>0</v>
      </c>
      <c r="AC15" s="44">
        <f t="shared" si="18"/>
        <v>0</v>
      </c>
      <c r="AD15" s="44"/>
      <c r="AE15" s="44"/>
      <c r="AF15" s="44"/>
      <c r="AG15" s="44"/>
      <c r="AH15" s="29"/>
      <c r="AI15" s="44">
        <f t="shared" si="6"/>
        <v>0</v>
      </c>
      <c r="AJ15" s="44">
        <f t="shared" si="7"/>
        <v>0</v>
      </c>
      <c r="AK15" s="44">
        <f t="shared" si="8"/>
        <v>0</v>
      </c>
      <c r="AL15" s="44">
        <f t="shared" si="19"/>
        <v>0</v>
      </c>
      <c r="AM15" s="44">
        <f t="shared" si="20"/>
        <v>0</v>
      </c>
      <c r="AN15" s="44">
        <f t="shared" si="21"/>
        <v>0</v>
      </c>
      <c r="AO15" s="44">
        <f t="shared" si="22"/>
        <v>0</v>
      </c>
      <c r="AP15" s="44">
        <f t="shared" si="23"/>
        <v>0</v>
      </c>
      <c r="AQ15" s="44">
        <f t="shared" si="30"/>
        <v>0</v>
      </c>
      <c r="AR15" s="44">
        <f t="shared" si="30"/>
        <v>0</v>
      </c>
      <c r="AS15" s="44">
        <f t="shared" si="31"/>
        <v>0</v>
      </c>
      <c r="AT15" s="44">
        <f t="shared" si="31"/>
        <v>0</v>
      </c>
      <c r="AU15" s="44">
        <f t="shared" si="12"/>
        <v>0</v>
      </c>
      <c r="AV15" s="44">
        <f t="shared" si="28"/>
        <v>0</v>
      </c>
      <c r="AW15" s="44">
        <f t="shared" si="28"/>
        <v>0</v>
      </c>
      <c r="AX15" s="44">
        <f t="shared" si="28"/>
        <v>0</v>
      </c>
      <c r="AY15" s="44">
        <f t="shared" si="25"/>
        <v>0</v>
      </c>
      <c r="AZ15" s="44">
        <f t="shared" si="29"/>
        <v>0</v>
      </c>
      <c r="BA15" s="44">
        <f t="shared" si="26"/>
        <v>0</v>
      </c>
      <c r="BB15" s="44">
        <f t="shared" si="27"/>
        <v>0</v>
      </c>
      <c r="BC15" s="29"/>
      <c r="BD15" s="44">
        <f t="shared" si="4"/>
        <v>0</v>
      </c>
      <c r="BE15" s="44">
        <f t="shared" si="5"/>
        <v>0</v>
      </c>
      <c r="BF15" s="44">
        <f t="shared" si="5"/>
        <v>0</v>
      </c>
      <c r="BG15" s="44">
        <f t="shared" si="5"/>
        <v>0</v>
      </c>
      <c r="BH15" s="44">
        <f t="shared" si="5"/>
        <v>0</v>
      </c>
      <c r="BI15" s="44">
        <f t="shared" si="5"/>
        <v>0</v>
      </c>
      <c r="BJ15" s="44">
        <f t="shared" si="5"/>
        <v>0</v>
      </c>
      <c r="BK15" s="44">
        <f t="shared" si="5"/>
        <v>0</v>
      </c>
      <c r="BL15" s="44">
        <f t="shared" si="5"/>
        <v>0</v>
      </c>
      <c r="BM15" s="44">
        <f t="shared" si="5"/>
        <v>0</v>
      </c>
      <c r="BN15" s="44">
        <f t="shared" si="5"/>
        <v>0</v>
      </c>
      <c r="BO15" s="44">
        <f t="shared" si="5"/>
        <v>0</v>
      </c>
      <c r="BP15" s="44">
        <f t="shared" si="5"/>
        <v>0</v>
      </c>
      <c r="BQ15" s="44">
        <f t="shared" si="5"/>
        <v>0</v>
      </c>
      <c r="BR15" s="44">
        <f t="shared" si="5"/>
        <v>0</v>
      </c>
      <c r="BS15" s="44">
        <f t="shared" si="5"/>
        <v>0</v>
      </c>
      <c r="BT15" s="44">
        <f t="shared" si="5"/>
        <v>0</v>
      </c>
      <c r="BU15" s="44">
        <f t="shared" si="5"/>
        <v>0</v>
      </c>
      <c r="BV15" s="44">
        <f t="shared" si="5"/>
        <v>0</v>
      </c>
      <c r="BW15" s="44">
        <f t="shared" si="5"/>
        <v>0</v>
      </c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s="77" customFormat="1" x14ac:dyDescent="0.3">
      <c r="B16" s="29"/>
      <c r="C16" s="78">
        <v>0</v>
      </c>
      <c r="D16" s="79">
        <v>2</v>
      </c>
      <c r="E16" s="79">
        <v>10</v>
      </c>
      <c r="F16" s="29" t="s">
        <v>84</v>
      </c>
      <c r="G16" s="29"/>
      <c r="H16" s="29"/>
      <c r="J16" s="44">
        <f t="shared" si="14"/>
        <v>0</v>
      </c>
      <c r="K16" s="44">
        <f t="shared" si="14"/>
        <v>0</v>
      </c>
      <c r="L16" s="44">
        <f t="shared" si="14"/>
        <v>0</v>
      </c>
      <c r="M16" s="44">
        <f t="shared" si="14"/>
        <v>0</v>
      </c>
      <c r="N16" s="44">
        <f t="shared" si="14"/>
        <v>0</v>
      </c>
      <c r="O16" s="44">
        <f t="shared" si="14"/>
        <v>0</v>
      </c>
      <c r="P16" s="44">
        <f t="shared" si="14"/>
        <v>0</v>
      </c>
      <c r="Q16" s="44">
        <f t="shared" si="14"/>
        <v>0</v>
      </c>
      <c r="R16" s="44">
        <f t="shared" si="14"/>
        <v>0</v>
      </c>
      <c r="S16" s="44">
        <f t="shared" si="14"/>
        <v>0</v>
      </c>
      <c r="T16" s="44">
        <f t="shared" si="14"/>
        <v>0</v>
      </c>
      <c r="U16" s="44">
        <f t="shared" si="15"/>
        <v>0</v>
      </c>
      <c r="V16" s="44">
        <f t="shared" si="16"/>
        <v>0</v>
      </c>
      <c r="W16" s="44">
        <f t="shared" si="16"/>
        <v>0</v>
      </c>
      <c r="X16" s="44">
        <f t="shared" si="17"/>
        <v>0</v>
      </c>
      <c r="Y16" s="44">
        <f t="shared" si="17"/>
        <v>0</v>
      </c>
      <c r="Z16" s="44">
        <f t="shared" si="18"/>
        <v>0</v>
      </c>
      <c r="AA16" s="44">
        <f t="shared" si="18"/>
        <v>0</v>
      </c>
      <c r="AB16" s="44">
        <f t="shared" si="18"/>
        <v>0</v>
      </c>
      <c r="AC16" s="44">
        <f t="shared" si="18"/>
        <v>0</v>
      </c>
      <c r="AD16" s="44"/>
      <c r="AE16" s="44"/>
      <c r="AF16" s="44"/>
      <c r="AG16" s="44"/>
      <c r="AH16" s="29"/>
      <c r="AI16" s="44" t="str">
        <f t="shared" si="6"/>
        <v>-</v>
      </c>
      <c r="AJ16" s="44">
        <f t="shared" si="7"/>
        <v>0</v>
      </c>
      <c r="AK16" s="44">
        <f t="shared" si="8"/>
        <v>0</v>
      </c>
      <c r="AL16" s="44">
        <f t="shared" si="19"/>
        <v>0</v>
      </c>
      <c r="AM16" s="44">
        <f t="shared" si="20"/>
        <v>0</v>
      </c>
      <c r="AN16" s="44">
        <f t="shared" si="21"/>
        <v>0</v>
      </c>
      <c r="AO16" s="44">
        <f t="shared" si="22"/>
        <v>0</v>
      </c>
      <c r="AP16" s="44">
        <f t="shared" si="23"/>
        <v>0</v>
      </c>
      <c r="AQ16" s="44">
        <f t="shared" si="30"/>
        <v>0</v>
      </c>
      <c r="AR16" s="44">
        <f t="shared" si="30"/>
        <v>0</v>
      </c>
      <c r="AS16" s="44">
        <f t="shared" si="31"/>
        <v>0</v>
      </c>
      <c r="AT16" s="44">
        <f t="shared" si="31"/>
        <v>0</v>
      </c>
      <c r="AU16" s="44">
        <f t="shared" si="12"/>
        <v>0</v>
      </c>
      <c r="AV16" s="44">
        <f t="shared" si="28"/>
        <v>0</v>
      </c>
      <c r="AW16" s="44">
        <f t="shared" si="28"/>
        <v>0</v>
      </c>
      <c r="AX16" s="44">
        <f t="shared" si="28"/>
        <v>0</v>
      </c>
      <c r="AY16" s="44">
        <f t="shared" si="25"/>
        <v>0</v>
      </c>
      <c r="AZ16" s="44">
        <f t="shared" si="29"/>
        <v>0</v>
      </c>
      <c r="BA16" s="44">
        <f t="shared" si="26"/>
        <v>0</v>
      </c>
      <c r="BB16" s="44">
        <f t="shared" si="27"/>
        <v>0</v>
      </c>
      <c r="BC16" s="29"/>
      <c r="BD16" s="44">
        <f t="shared" si="4"/>
        <v>0</v>
      </c>
      <c r="BE16" s="44">
        <f t="shared" si="5"/>
        <v>0</v>
      </c>
      <c r="BF16" s="44">
        <f t="shared" si="5"/>
        <v>0</v>
      </c>
      <c r="BG16" s="44">
        <f t="shared" si="5"/>
        <v>0</v>
      </c>
      <c r="BH16" s="44">
        <f t="shared" si="5"/>
        <v>0</v>
      </c>
      <c r="BI16" s="44">
        <f t="shared" si="5"/>
        <v>0</v>
      </c>
      <c r="BJ16" s="44">
        <f t="shared" si="5"/>
        <v>0</v>
      </c>
      <c r="BK16" s="44">
        <f t="shared" si="5"/>
        <v>0</v>
      </c>
      <c r="BL16" s="44">
        <f t="shared" si="5"/>
        <v>0</v>
      </c>
      <c r="BM16" s="44">
        <f t="shared" si="5"/>
        <v>0</v>
      </c>
      <c r="BN16" s="44">
        <f t="shared" si="5"/>
        <v>0</v>
      </c>
      <c r="BO16" s="44">
        <f t="shared" si="5"/>
        <v>0</v>
      </c>
      <c r="BP16" s="44">
        <f t="shared" si="5"/>
        <v>0</v>
      </c>
      <c r="BQ16" s="44">
        <f t="shared" si="5"/>
        <v>0</v>
      </c>
      <c r="BR16" s="44">
        <f t="shared" si="5"/>
        <v>0</v>
      </c>
      <c r="BS16" s="44">
        <f t="shared" si="5"/>
        <v>0</v>
      </c>
      <c r="BT16" s="44">
        <f t="shared" si="5"/>
        <v>0</v>
      </c>
      <c r="BU16" s="44">
        <f t="shared" si="5"/>
        <v>0</v>
      </c>
      <c r="BV16" s="44">
        <f t="shared" si="5"/>
        <v>0</v>
      </c>
      <c r="BW16" s="44">
        <f t="shared" si="5"/>
        <v>0</v>
      </c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</row>
    <row r="17" spans="1:132" s="77" customFormat="1" x14ac:dyDescent="0.3">
      <c r="B17" s="29"/>
      <c r="C17" s="78">
        <v>0</v>
      </c>
      <c r="D17" s="79">
        <v>12</v>
      </c>
      <c r="E17" s="79">
        <v>10</v>
      </c>
      <c r="F17" s="29" t="s">
        <v>84</v>
      </c>
      <c r="G17" s="29"/>
      <c r="H17" s="29"/>
      <c r="J17" s="44">
        <f t="shared" si="14"/>
        <v>0</v>
      </c>
      <c r="K17" s="44">
        <f t="shared" si="14"/>
        <v>0</v>
      </c>
      <c r="L17" s="44">
        <f t="shared" si="14"/>
        <v>0</v>
      </c>
      <c r="M17" s="44">
        <f t="shared" si="14"/>
        <v>0</v>
      </c>
      <c r="N17" s="44">
        <f t="shared" si="14"/>
        <v>0</v>
      </c>
      <c r="O17" s="44">
        <f t="shared" si="14"/>
        <v>0</v>
      </c>
      <c r="P17" s="44">
        <f t="shared" si="14"/>
        <v>0</v>
      </c>
      <c r="Q17" s="44">
        <f t="shared" si="14"/>
        <v>0</v>
      </c>
      <c r="R17" s="44">
        <f t="shared" si="14"/>
        <v>0</v>
      </c>
      <c r="S17" s="44">
        <f t="shared" si="14"/>
        <v>0</v>
      </c>
      <c r="T17" s="44">
        <f t="shared" si="14"/>
        <v>0</v>
      </c>
      <c r="U17" s="44">
        <f t="shared" si="15"/>
        <v>0</v>
      </c>
      <c r="V17" s="44">
        <f t="shared" si="16"/>
        <v>0</v>
      </c>
      <c r="W17" s="44">
        <f t="shared" si="16"/>
        <v>0</v>
      </c>
      <c r="X17" s="44">
        <f t="shared" si="17"/>
        <v>0</v>
      </c>
      <c r="Y17" s="44">
        <f t="shared" si="17"/>
        <v>0</v>
      </c>
      <c r="Z17" s="44">
        <f t="shared" si="18"/>
        <v>0</v>
      </c>
      <c r="AA17" s="44">
        <f t="shared" si="18"/>
        <v>0</v>
      </c>
      <c r="AB17" s="44">
        <f t="shared" si="18"/>
        <v>0</v>
      </c>
      <c r="AC17" s="44">
        <f t="shared" si="18"/>
        <v>0</v>
      </c>
      <c r="AD17" s="44"/>
      <c r="AE17" s="44"/>
      <c r="AF17" s="44"/>
      <c r="AG17" s="44"/>
      <c r="AH17" s="29"/>
      <c r="AI17" s="44" t="str">
        <f t="shared" si="6"/>
        <v>-</v>
      </c>
      <c r="AJ17" s="44" t="str">
        <f t="shared" si="7"/>
        <v>-</v>
      </c>
      <c r="AK17" s="44" t="str">
        <f t="shared" si="8"/>
        <v>-</v>
      </c>
      <c r="AL17" s="44" t="str">
        <f t="shared" si="19"/>
        <v>-</v>
      </c>
      <c r="AM17" s="44" t="str">
        <f t="shared" si="20"/>
        <v>-</v>
      </c>
      <c r="AN17" s="44" t="str">
        <f t="shared" si="21"/>
        <v>-</v>
      </c>
      <c r="AO17" s="44" t="str">
        <f t="shared" si="22"/>
        <v>-</v>
      </c>
      <c r="AP17" s="44" t="str">
        <f t="shared" si="23"/>
        <v>-</v>
      </c>
      <c r="AQ17" s="44" t="str">
        <f t="shared" si="30"/>
        <v>-</v>
      </c>
      <c r="AR17" s="44" t="str">
        <f t="shared" si="30"/>
        <v>-</v>
      </c>
      <c r="AS17" s="44" t="str">
        <f t="shared" si="31"/>
        <v>-</v>
      </c>
      <c r="AT17" s="44">
        <f t="shared" si="31"/>
        <v>0</v>
      </c>
      <c r="AU17" s="44">
        <f t="shared" si="12"/>
        <v>0</v>
      </c>
      <c r="AV17" s="44">
        <f t="shared" si="28"/>
        <v>0</v>
      </c>
      <c r="AW17" s="44">
        <f t="shared" si="28"/>
        <v>0</v>
      </c>
      <c r="AX17" s="44">
        <f t="shared" si="28"/>
        <v>0</v>
      </c>
      <c r="AY17" s="44">
        <f t="shared" si="25"/>
        <v>0</v>
      </c>
      <c r="AZ17" s="44">
        <f t="shared" si="29"/>
        <v>0</v>
      </c>
      <c r="BA17" s="44">
        <f t="shared" si="26"/>
        <v>0</v>
      </c>
      <c r="BB17" s="44">
        <f t="shared" si="27"/>
        <v>0</v>
      </c>
      <c r="BC17" s="29"/>
      <c r="BD17" s="44">
        <f t="shared" si="4"/>
        <v>0</v>
      </c>
      <c r="BE17" s="44">
        <f t="shared" si="5"/>
        <v>0</v>
      </c>
      <c r="BF17" s="44">
        <f t="shared" si="5"/>
        <v>0</v>
      </c>
      <c r="BG17" s="44">
        <f t="shared" si="5"/>
        <v>0</v>
      </c>
      <c r="BH17" s="44">
        <f t="shared" si="5"/>
        <v>0</v>
      </c>
      <c r="BI17" s="44">
        <f t="shared" si="5"/>
        <v>0</v>
      </c>
      <c r="BJ17" s="44">
        <f t="shared" si="5"/>
        <v>0</v>
      </c>
      <c r="BK17" s="44">
        <f t="shared" si="5"/>
        <v>0</v>
      </c>
      <c r="BL17" s="44">
        <f t="shared" si="5"/>
        <v>0</v>
      </c>
      <c r="BM17" s="44">
        <f t="shared" si="5"/>
        <v>0</v>
      </c>
      <c r="BN17" s="44">
        <f t="shared" si="5"/>
        <v>0</v>
      </c>
      <c r="BO17" s="44">
        <f t="shared" si="5"/>
        <v>0</v>
      </c>
      <c r="BP17" s="44">
        <f t="shared" si="5"/>
        <v>0</v>
      </c>
      <c r="BQ17" s="44">
        <f t="shared" si="5"/>
        <v>0</v>
      </c>
      <c r="BR17" s="44">
        <f t="shared" si="5"/>
        <v>0</v>
      </c>
      <c r="BS17" s="44">
        <f t="shared" si="5"/>
        <v>0</v>
      </c>
      <c r="BT17" s="44">
        <f t="shared" si="5"/>
        <v>0</v>
      </c>
      <c r="BU17" s="44">
        <f t="shared" si="5"/>
        <v>0</v>
      </c>
      <c r="BV17" s="44">
        <f t="shared" si="5"/>
        <v>0</v>
      </c>
      <c r="BW17" s="44">
        <f t="shared" si="5"/>
        <v>0</v>
      </c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</row>
    <row r="18" spans="1:132" s="77" customFormat="1" x14ac:dyDescent="0.3">
      <c r="B18" s="29"/>
      <c r="C18" s="78">
        <v>0</v>
      </c>
      <c r="D18" s="79">
        <v>13</v>
      </c>
      <c r="E18" s="79">
        <v>10</v>
      </c>
      <c r="F18" s="29" t="s">
        <v>84</v>
      </c>
      <c r="G18" s="29"/>
      <c r="H18" s="29"/>
      <c r="J18" s="44">
        <f t="shared" si="14"/>
        <v>0</v>
      </c>
      <c r="K18" s="44">
        <f t="shared" si="14"/>
        <v>0</v>
      </c>
      <c r="L18" s="44">
        <f t="shared" si="14"/>
        <v>0</v>
      </c>
      <c r="M18" s="44">
        <f t="shared" si="14"/>
        <v>0</v>
      </c>
      <c r="N18" s="44">
        <f t="shared" si="14"/>
        <v>0</v>
      </c>
      <c r="O18" s="44">
        <f t="shared" si="14"/>
        <v>0</v>
      </c>
      <c r="P18" s="44">
        <f t="shared" si="14"/>
        <v>0</v>
      </c>
      <c r="Q18" s="44">
        <f t="shared" si="14"/>
        <v>0</v>
      </c>
      <c r="R18" s="44">
        <f t="shared" si="14"/>
        <v>0</v>
      </c>
      <c r="S18" s="44">
        <f t="shared" si="14"/>
        <v>0</v>
      </c>
      <c r="T18" s="44">
        <f t="shared" si="14"/>
        <v>0</v>
      </c>
      <c r="U18" s="44">
        <f t="shared" si="15"/>
        <v>0</v>
      </c>
      <c r="V18" s="44">
        <f t="shared" si="16"/>
        <v>0</v>
      </c>
      <c r="W18" s="44">
        <f t="shared" si="16"/>
        <v>0</v>
      </c>
      <c r="X18" s="44">
        <f t="shared" si="17"/>
        <v>0</v>
      </c>
      <c r="Y18" s="44">
        <f t="shared" si="17"/>
        <v>0</v>
      </c>
      <c r="Z18" s="44">
        <f t="shared" si="18"/>
        <v>0</v>
      </c>
      <c r="AA18" s="44">
        <f t="shared" si="18"/>
        <v>0</v>
      </c>
      <c r="AB18" s="44">
        <f t="shared" si="18"/>
        <v>0</v>
      </c>
      <c r="AC18" s="44">
        <f t="shared" si="18"/>
        <v>0</v>
      </c>
      <c r="AD18" s="44"/>
      <c r="AE18" s="44"/>
      <c r="AF18" s="44"/>
      <c r="AG18" s="44"/>
      <c r="AH18" s="29"/>
      <c r="AI18" s="44" t="str">
        <f t="shared" si="6"/>
        <v>-</v>
      </c>
      <c r="AJ18" s="44" t="str">
        <f t="shared" si="7"/>
        <v>-</v>
      </c>
      <c r="AK18" s="44" t="str">
        <f t="shared" si="8"/>
        <v>-</v>
      </c>
      <c r="AL18" s="44" t="str">
        <f t="shared" si="19"/>
        <v>-</v>
      </c>
      <c r="AM18" s="44" t="str">
        <f t="shared" si="20"/>
        <v>-</v>
      </c>
      <c r="AN18" s="44" t="str">
        <f t="shared" si="21"/>
        <v>-</v>
      </c>
      <c r="AO18" s="44" t="str">
        <f t="shared" si="22"/>
        <v>-</v>
      </c>
      <c r="AP18" s="44" t="str">
        <f t="shared" si="23"/>
        <v>-</v>
      </c>
      <c r="AQ18" s="44" t="str">
        <f t="shared" si="30"/>
        <v>-</v>
      </c>
      <c r="AR18" s="44" t="str">
        <f t="shared" si="30"/>
        <v>-</v>
      </c>
      <c r="AS18" s="44" t="str">
        <f t="shared" si="31"/>
        <v>-</v>
      </c>
      <c r="AT18" s="44" t="str">
        <f t="shared" si="31"/>
        <v>-</v>
      </c>
      <c r="AU18" s="44">
        <f t="shared" si="12"/>
        <v>0</v>
      </c>
      <c r="AV18" s="44">
        <f t="shared" si="28"/>
        <v>0</v>
      </c>
      <c r="AW18" s="44">
        <f t="shared" si="28"/>
        <v>0</v>
      </c>
      <c r="AX18" s="44">
        <f t="shared" si="28"/>
        <v>0</v>
      </c>
      <c r="AY18" s="44">
        <f t="shared" si="25"/>
        <v>0</v>
      </c>
      <c r="AZ18" s="44">
        <f t="shared" si="29"/>
        <v>0</v>
      </c>
      <c r="BA18" s="44">
        <f t="shared" si="26"/>
        <v>0</v>
      </c>
      <c r="BB18" s="44">
        <f t="shared" si="27"/>
        <v>0</v>
      </c>
      <c r="BC18" s="29"/>
      <c r="BD18" s="44">
        <f t="shared" si="4"/>
        <v>0</v>
      </c>
      <c r="BE18" s="44">
        <f t="shared" si="5"/>
        <v>0</v>
      </c>
      <c r="BF18" s="44">
        <f t="shared" si="5"/>
        <v>0</v>
      </c>
      <c r="BG18" s="44">
        <f t="shared" si="5"/>
        <v>0</v>
      </c>
      <c r="BH18" s="44">
        <f t="shared" si="5"/>
        <v>0</v>
      </c>
      <c r="BI18" s="44">
        <f t="shared" si="5"/>
        <v>0</v>
      </c>
      <c r="BJ18" s="44">
        <f t="shared" si="5"/>
        <v>0</v>
      </c>
      <c r="BK18" s="44">
        <f t="shared" si="5"/>
        <v>0</v>
      </c>
      <c r="BL18" s="44">
        <f t="shared" si="5"/>
        <v>0</v>
      </c>
      <c r="BM18" s="44">
        <f t="shared" si="5"/>
        <v>0</v>
      </c>
      <c r="BN18" s="44">
        <f t="shared" si="5"/>
        <v>0</v>
      </c>
      <c r="BO18" s="44">
        <f t="shared" si="5"/>
        <v>0</v>
      </c>
      <c r="BP18" s="44">
        <f t="shared" si="5"/>
        <v>0</v>
      </c>
      <c r="BQ18" s="44">
        <f t="shared" si="5"/>
        <v>0</v>
      </c>
      <c r="BR18" s="44">
        <f t="shared" si="5"/>
        <v>0</v>
      </c>
      <c r="BS18" s="44">
        <f t="shared" si="5"/>
        <v>0</v>
      </c>
      <c r="BT18" s="44">
        <f t="shared" si="5"/>
        <v>0</v>
      </c>
      <c r="BU18" s="44">
        <f t="shared" si="5"/>
        <v>0</v>
      </c>
      <c r="BV18" s="44">
        <f t="shared" si="5"/>
        <v>0</v>
      </c>
      <c r="BW18" s="44">
        <f t="shared" si="5"/>
        <v>0</v>
      </c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</row>
    <row r="19" spans="1:132" s="77" customFormat="1" x14ac:dyDescent="0.3">
      <c r="B19" s="29"/>
      <c r="C19" s="78">
        <v>0</v>
      </c>
      <c r="D19" s="79">
        <v>14</v>
      </c>
      <c r="E19" s="79">
        <v>10</v>
      </c>
      <c r="F19" s="29" t="s">
        <v>84</v>
      </c>
      <c r="G19" s="29"/>
      <c r="H19" s="29"/>
      <c r="J19" s="44">
        <f t="shared" si="14"/>
        <v>0</v>
      </c>
      <c r="K19" s="44">
        <f t="shared" si="14"/>
        <v>0</v>
      </c>
      <c r="L19" s="44">
        <f t="shared" si="14"/>
        <v>0</v>
      </c>
      <c r="M19" s="44">
        <f t="shared" si="14"/>
        <v>0</v>
      </c>
      <c r="N19" s="44">
        <f t="shared" si="14"/>
        <v>0</v>
      </c>
      <c r="O19" s="44">
        <f t="shared" si="14"/>
        <v>0</v>
      </c>
      <c r="P19" s="44">
        <f t="shared" si="14"/>
        <v>0</v>
      </c>
      <c r="Q19" s="44">
        <f t="shared" si="14"/>
        <v>0</v>
      </c>
      <c r="R19" s="44">
        <f t="shared" si="14"/>
        <v>0</v>
      </c>
      <c r="S19" s="44">
        <f t="shared" si="14"/>
        <v>0</v>
      </c>
      <c r="T19" s="44">
        <f t="shared" si="14"/>
        <v>0</v>
      </c>
      <c r="U19" s="44">
        <f t="shared" si="15"/>
        <v>0</v>
      </c>
      <c r="V19" s="44">
        <f t="shared" si="16"/>
        <v>0</v>
      </c>
      <c r="W19" s="44">
        <f t="shared" si="16"/>
        <v>0</v>
      </c>
      <c r="X19" s="44">
        <f t="shared" si="17"/>
        <v>0</v>
      </c>
      <c r="Y19" s="44">
        <f t="shared" si="17"/>
        <v>0</v>
      </c>
      <c r="Z19" s="44">
        <f t="shared" si="18"/>
        <v>0</v>
      </c>
      <c r="AA19" s="44">
        <f t="shared" si="18"/>
        <v>0</v>
      </c>
      <c r="AB19" s="44">
        <f t="shared" si="18"/>
        <v>0</v>
      </c>
      <c r="AC19" s="44">
        <f t="shared" si="18"/>
        <v>0</v>
      </c>
      <c r="AD19" s="44"/>
      <c r="AE19" s="44"/>
      <c r="AF19" s="44"/>
      <c r="AG19" s="44"/>
      <c r="AH19" s="29"/>
      <c r="AI19" s="44" t="str">
        <f t="shared" si="6"/>
        <v>-</v>
      </c>
      <c r="AJ19" s="44" t="str">
        <f t="shared" si="7"/>
        <v>-</v>
      </c>
      <c r="AK19" s="44" t="str">
        <f t="shared" si="8"/>
        <v>-</v>
      </c>
      <c r="AL19" s="44" t="str">
        <f t="shared" si="19"/>
        <v>-</v>
      </c>
      <c r="AM19" s="44" t="str">
        <f t="shared" si="20"/>
        <v>-</v>
      </c>
      <c r="AN19" s="44" t="str">
        <f t="shared" si="21"/>
        <v>-</v>
      </c>
      <c r="AO19" s="44" t="str">
        <f t="shared" si="22"/>
        <v>-</v>
      </c>
      <c r="AP19" s="44" t="str">
        <f t="shared" si="23"/>
        <v>-</v>
      </c>
      <c r="AQ19" s="44" t="str">
        <f t="shared" si="30"/>
        <v>-</v>
      </c>
      <c r="AR19" s="44" t="str">
        <f t="shared" si="30"/>
        <v>-</v>
      </c>
      <c r="AS19" s="44" t="str">
        <f t="shared" si="31"/>
        <v>-</v>
      </c>
      <c r="AT19" s="44" t="str">
        <f t="shared" si="31"/>
        <v>-</v>
      </c>
      <c r="AU19" s="44" t="str">
        <f t="shared" si="12"/>
        <v>-</v>
      </c>
      <c r="AV19" s="44">
        <f t="shared" si="28"/>
        <v>0</v>
      </c>
      <c r="AW19" s="44">
        <f t="shared" si="28"/>
        <v>0</v>
      </c>
      <c r="AX19" s="44">
        <f t="shared" si="28"/>
        <v>0</v>
      </c>
      <c r="AY19" s="44">
        <f t="shared" si="25"/>
        <v>0</v>
      </c>
      <c r="AZ19" s="44">
        <f t="shared" si="29"/>
        <v>0</v>
      </c>
      <c r="BA19" s="44">
        <f t="shared" si="26"/>
        <v>0</v>
      </c>
      <c r="BB19" s="44">
        <f t="shared" si="27"/>
        <v>0</v>
      </c>
      <c r="BC19" s="29"/>
      <c r="BD19" s="44">
        <f t="shared" si="4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 t="shared" si="5"/>
        <v>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</row>
    <row r="20" spans="1:132" s="77" customFormat="1" x14ac:dyDescent="0.3">
      <c r="B20" s="29"/>
      <c r="C20" s="78">
        <v>0</v>
      </c>
      <c r="D20" s="79">
        <v>15</v>
      </c>
      <c r="E20" s="79">
        <v>10</v>
      </c>
      <c r="F20" s="29" t="s">
        <v>84</v>
      </c>
      <c r="G20" s="29"/>
      <c r="H20" s="29"/>
      <c r="J20" s="44">
        <f t="shared" si="14"/>
        <v>0</v>
      </c>
      <c r="K20" s="44">
        <f t="shared" si="14"/>
        <v>0</v>
      </c>
      <c r="L20" s="44">
        <f t="shared" si="14"/>
        <v>0</v>
      </c>
      <c r="M20" s="44">
        <f t="shared" si="14"/>
        <v>0</v>
      </c>
      <c r="N20" s="44">
        <f t="shared" si="14"/>
        <v>0</v>
      </c>
      <c r="O20" s="44">
        <f t="shared" si="14"/>
        <v>0</v>
      </c>
      <c r="P20" s="44">
        <f t="shared" si="14"/>
        <v>0</v>
      </c>
      <c r="Q20" s="44">
        <f t="shared" si="14"/>
        <v>0</v>
      </c>
      <c r="R20" s="44">
        <f t="shared" si="14"/>
        <v>0</v>
      </c>
      <c r="S20" s="44">
        <f t="shared" si="14"/>
        <v>0</v>
      </c>
      <c r="T20" s="44">
        <f t="shared" si="14"/>
        <v>0</v>
      </c>
      <c r="U20" s="44">
        <f t="shared" si="15"/>
        <v>0</v>
      </c>
      <c r="V20" s="44">
        <f t="shared" si="16"/>
        <v>0</v>
      </c>
      <c r="W20" s="44">
        <f t="shared" si="16"/>
        <v>0</v>
      </c>
      <c r="X20" s="44">
        <f t="shared" si="17"/>
        <v>0</v>
      </c>
      <c r="Y20" s="44">
        <f t="shared" si="17"/>
        <v>0</v>
      </c>
      <c r="Z20" s="44">
        <f t="shared" si="18"/>
        <v>0</v>
      </c>
      <c r="AA20" s="44">
        <f t="shared" si="18"/>
        <v>0</v>
      </c>
      <c r="AB20" s="44">
        <f t="shared" si="18"/>
        <v>0</v>
      </c>
      <c r="AC20" s="44">
        <f t="shared" si="18"/>
        <v>0</v>
      </c>
      <c r="AD20" s="44"/>
      <c r="AE20" s="44"/>
      <c r="AF20" s="44"/>
      <c r="AG20" s="44"/>
      <c r="AH20" s="29"/>
      <c r="AI20" s="44" t="str">
        <f t="shared" si="6"/>
        <v>-</v>
      </c>
      <c r="AJ20" s="44" t="str">
        <f t="shared" si="7"/>
        <v>-</v>
      </c>
      <c r="AK20" s="44" t="str">
        <f t="shared" si="8"/>
        <v>-</v>
      </c>
      <c r="AL20" s="44" t="str">
        <f t="shared" si="19"/>
        <v>-</v>
      </c>
      <c r="AM20" s="44" t="str">
        <f t="shared" si="20"/>
        <v>-</v>
      </c>
      <c r="AN20" s="44" t="str">
        <f t="shared" si="21"/>
        <v>-</v>
      </c>
      <c r="AO20" s="44" t="str">
        <f t="shared" si="22"/>
        <v>-</v>
      </c>
      <c r="AP20" s="44" t="str">
        <f t="shared" si="23"/>
        <v>-</v>
      </c>
      <c r="AQ20" s="44" t="str">
        <f t="shared" si="30"/>
        <v>-</v>
      </c>
      <c r="AR20" s="44" t="str">
        <f t="shared" si="30"/>
        <v>-</v>
      </c>
      <c r="AS20" s="44" t="str">
        <f t="shared" si="31"/>
        <v>-</v>
      </c>
      <c r="AT20" s="44" t="str">
        <f t="shared" si="31"/>
        <v>-</v>
      </c>
      <c r="AU20" s="44" t="str">
        <f t="shared" si="12"/>
        <v>-</v>
      </c>
      <c r="AV20" s="44" t="str">
        <f t="shared" si="28"/>
        <v>-</v>
      </c>
      <c r="AW20" s="44">
        <f t="shared" si="28"/>
        <v>0</v>
      </c>
      <c r="AX20" s="44">
        <f t="shared" si="28"/>
        <v>0</v>
      </c>
      <c r="AY20" s="44">
        <f t="shared" si="25"/>
        <v>0</v>
      </c>
      <c r="AZ20" s="44">
        <f t="shared" si="29"/>
        <v>0</v>
      </c>
      <c r="BA20" s="44">
        <f t="shared" si="26"/>
        <v>0</v>
      </c>
      <c r="BB20" s="44">
        <f t="shared" si="27"/>
        <v>0</v>
      </c>
      <c r="BC20" s="29"/>
      <c r="BD20" s="44">
        <f t="shared" si="4"/>
        <v>0</v>
      </c>
      <c r="BE20" s="44">
        <f t="shared" si="5"/>
        <v>0</v>
      </c>
      <c r="BF20" s="44">
        <f t="shared" si="5"/>
        <v>0</v>
      </c>
      <c r="BG20" s="44">
        <f t="shared" si="5"/>
        <v>0</v>
      </c>
      <c r="BH20" s="44">
        <f t="shared" si="5"/>
        <v>0</v>
      </c>
      <c r="BI20" s="44">
        <f t="shared" si="5"/>
        <v>0</v>
      </c>
      <c r="BJ20" s="44">
        <f t="shared" si="5"/>
        <v>0</v>
      </c>
      <c r="BK20" s="44">
        <f t="shared" si="5"/>
        <v>0</v>
      </c>
      <c r="BL20" s="44">
        <f t="shared" si="5"/>
        <v>0</v>
      </c>
      <c r="BM20" s="44">
        <f t="shared" ref="BM20:BW20" si="32">S20</f>
        <v>0</v>
      </c>
      <c r="BN20" s="44">
        <f t="shared" si="32"/>
        <v>0</v>
      </c>
      <c r="BO20" s="44">
        <f t="shared" si="32"/>
        <v>0</v>
      </c>
      <c r="BP20" s="44">
        <f t="shared" si="32"/>
        <v>0</v>
      </c>
      <c r="BQ20" s="44">
        <f t="shared" si="32"/>
        <v>0</v>
      </c>
      <c r="BR20" s="44">
        <f t="shared" si="32"/>
        <v>0</v>
      </c>
      <c r="BS20" s="44">
        <f t="shared" si="32"/>
        <v>0</v>
      </c>
      <c r="BT20" s="44">
        <f t="shared" si="32"/>
        <v>0</v>
      </c>
      <c r="BU20" s="44">
        <f t="shared" si="32"/>
        <v>0</v>
      </c>
      <c r="BV20" s="44">
        <f t="shared" si="32"/>
        <v>0</v>
      </c>
      <c r="BW20" s="44">
        <f t="shared" si="32"/>
        <v>0</v>
      </c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</row>
    <row r="21" spans="1:132" s="77" customFormat="1" x14ac:dyDescent="0.3">
      <c r="B21" s="29" t="s">
        <v>172</v>
      </c>
      <c r="C21" s="78">
        <v>0</v>
      </c>
      <c r="D21" s="79">
        <v>16</v>
      </c>
      <c r="E21" s="79">
        <v>5</v>
      </c>
      <c r="F21" s="29" t="s">
        <v>84</v>
      </c>
      <c r="G21" s="29"/>
      <c r="H21" s="29"/>
      <c r="J21" s="44">
        <f t="shared" ref="J21:T28" si="33">IF(J$1=$D21,$C21,0)</f>
        <v>0</v>
      </c>
      <c r="K21" s="44">
        <f t="shared" si="33"/>
        <v>0</v>
      </c>
      <c r="L21" s="44">
        <f t="shared" si="33"/>
        <v>0</v>
      </c>
      <c r="M21" s="44">
        <f t="shared" si="33"/>
        <v>0</v>
      </c>
      <c r="N21" s="44">
        <f t="shared" si="33"/>
        <v>0</v>
      </c>
      <c r="O21" s="44">
        <f t="shared" si="33"/>
        <v>0</v>
      </c>
      <c r="P21" s="44">
        <f t="shared" si="33"/>
        <v>0</v>
      </c>
      <c r="Q21" s="44">
        <f t="shared" si="33"/>
        <v>0</v>
      </c>
      <c r="R21" s="44">
        <f t="shared" si="33"/>
        <v>0</v>
      </c>
      <c r="S21" s="44">
        <f t="shared" si="33"/>
        <v>0</v>
      </c>
      <c r="T21" s="44">
        <f t="shared" si="33"/>
        <v>0</v>
      </c>
      <c r="U21" s="44">
        <f t="shared" si="15"/>
        <v>0</v>
      </c>
      <c r="V21" s="44">
        <f t="shared" si="16"/>
        <v>0</v>
      </c>
      <c r="W21" s="44">
        <f t="shared" si="16"/>
        <v>0</v>
      </c>
      <c r="X21" s="44">
        <f t="shared" si="17"/>
        <v>0</v>
      </c>
      <c r="Y21" s="44">
        <f t="shared" si="17"/>
        <v>0</v>
      </c>
      <c r="Z21" s="44">
        <f t="shared" si="18"/>
        <v>0</v>
      </c>
      <c r="AA21" s="44">
        <f t="shared" si="18"/>
        <v>0</v>
      </c>
      <c r="AB21" s="44">
        <f t="shared" si="18"/>
        <v>0</v>
      </c>
      <c r="AC21" s="44">
        <f t="shared" si="18"/>
        <v>0</v>
      </c>
      <c r="AD21" s="44"/>
      <c r="AE21" s="44"/>
      <c r="AF21" s="44"/>
      <c r="AG21" s="44"/>
      <c r="AH21" s="29"/>
      <c r="AI21" s="44" t="str">
        <f t="shared" ref="AI21:AI28" si="34">IF(J$1&lt;$D21,"-",IF(J$1&lt;$E21*4+$D21,$C21/$E21/4,0))</f>
        <v>-</v>
      </c>
      <c r="AJ21" s="44" t="str">
        <f t="shared" ref="AJ21:AJ28" si="35">IF(K$1&lt;$D21,"-",IF(K$1&lt;$E21*4+$D21,$C21/$E21/4,0))</f>
        <v>-</v>
      </c>
      <c r="AK21" s="44" t="str">
        <f t="shared" ref="AK21:AK28" si="36">IF(L$1&lt;$D21,"-",IF(L$1&lt;$E21*4+$D21,$C21/$E21/4,0))</f>
        <v>-</v>
      </c>
      <c r="AL21" s="44" t="str">
        <f t="shared" ref="AL21:AL28" si="37">IF(M$1&lt;$D21,"-",IF(M$1&lt;$E21*4+$D21,$C21/$E21/4,0))</f>
        <v>-</v>
      </c>
      <c r="AM21" s="44" t="str">
        <f t="shared" ref="AM21:AM28" si="38">IF(N$1&lt;$D21,"-",IF(N$1&lt;$E21*4+$D21,$C21/$E21/4,0))</f>
        <v>-</v>
      </c>
      <c r="AN21" s="44" t="str">
        <f t="shared" ref="AN21:AN28" si="39">IF(O$1&lt;$D21,"-",IF(O$1&lt;$E21*4+$D21,$C21/$E21/4,0))</f>
        <v>-</v>
      </c>
      <c r="AO21" s="44" t="str">
        <f t="shared" ref="AO21:AO28" si="40">IF(P$1&lt;$D21,"-",IF(P$1&lt;$E21*4+$D21,$C21/$E21/4,0))</f>
        <v>-</v>
      </c>
      <c r="AP21" s="44" t="str">
        <f t="shared" ref="AP21:AP28" si="41">IF(Q$1&lt;$D21,"-",IF(Q$1&lt;$E21*4+$D21,$C21/$E21/4,0))</f>
        <v>-</v>
      </c>
      <c r="AQ21" s="44" t="str">
        <f t="shared" ref="AQ21:AQ28" si="42">IF(R$1&lt;$D21,"-",IF(R$1&lt;$E21*4+$D21,$C21/$E21/4,0))</f>
        <v>-</v>
      </c>
      <c r="AR21" s="44" t="str">
        <f t="shared" ref="AR21:AR28" si="43">IF(S$1&lt;$D21,"-",IF(S$1&lt;$E21*4+$D21,$C21/$E21/4,0))</f>
        <v>-</v>
      </c>
      <c r="AS21" s="44" t="str">
        <f t="shared" ref="AS21:AS28" si="44">IF(T$1&lt;$D21,"-",IF(T$1&lt;$E21*4+$D21,$C21/$E21/4,0))</f>
        <v>-</v>
      </c>
      <c r="AT21" s="44" t="str">
        <f t="shared" ref="AT21:AT28" si="45">IF(U$1&lt;$D21,"-",IF(U$1&lt;$E21*4+$D21,$C21/$E21/4,0))</f>
        <v>-</v>
      </c>
      <c r="AU21" s="44" t="str">
        <f t="shared" ref="AU21:AU28" si="46">IF(V$1&lt;$D21,"-",IF(V$1&lt;$E21*4+$D21,$C21/$E21/4,0))</f>
        <v>-</v>
      </c>
      <c r="AV21" s="44" t="str">
        <f t="shared" ref="AV21:AV28" si="47">IF(W$1&lt;$D21,"-",IF(W$1&lt;$E21*4+$D21,$C21/$E21/4,0))</f>
        <v>-</v>
      </c>
      <c r="AW21" s="44" t="str">
        <f t="shared" ref="AW21:AW28" si="48">IF(X$1&lt;$D21,"-",IF(X$1&lt;$E21*4+$D21,$C21/$E21/4,0))</f>
        <v>-</v>
      </c>
      <c r="AX21" s="44">
        <f t="shared" ref="AX21:AX28" si="49">IF(Y$1&lt;$D21,"-",IF(Y$1&lt;$E21*4+$D21,$C21/$E21/4,0))</f>
        <v>0</v>
      </c>
      <c r="AY21" s="44">
        <f t="shared" ref="AY21:AY28" si="50">IF(Z$1&lt;$D21,"-",IF(Z$1&lt;$E21*4+$D21,$C21/$E21/4,0))</f>
        <v>0</v>
      </c>
      <c r="AZ21" s="44">
        <f t="shared" ref="AZ21:AZ28" si="51">IF(AA$1&lt;$D21,"-",IF(AA$1&lt;$E21*4+$D21,$C21/$E21/4,0))</f>
        <v>0</v>
      </c>
      <c r="BA21" s="44">
        <f t="shared" ref="BA21:BA28" si="52">IF(AB$1&lt;$D21,"-",IF(AB$1&lt;$E21*4+$D21,$C21/$E21/4,0))</f>
        <v>0</v>
      </c>
      <c r="BB21" s="44">
        <f t="shared" ref="BB21:BB28" si="53">IF(AC$1&lt;$D21,"-",IF(AC$1&lt;$E21*4+$D21,$C21/$E21/4,0))</f>
        <v>0</v>
      </c>
      <c r="BC21" s="29"/>
      <c r="BD21" s="44">
        <f t="shared" ref="BD21:BL28" si="54">J21</f>
        <v>0</v>
      </c>
      <c r="BE21" s="44">
        <f t="shared" si="54"/>
        <v>0</v>
      </c>
      <c r="BF21" s="44">
        <f t="shared" si="54"/>
        <v>0</v>
      </c>
      <c r="BG21" s="44">
        <f t="shared" si="54"/>
        <v>0</v>
      </c>
      <c r="BH21" s="44">
        <f t="shared" si="54"/>
        <v>0</v>
      </c>
      <c r="BI21" s="44">
        <f t="shared" si="54"/>
        <v>0</v>
      </c>
      <c r="BJ21" s="44">
        <f t="shared" si="54"/>
        <v>0</v>
      </c>
      <c r="BK21" s="44">
        <f t="shared" si="54"/>
        <v>0</v>
      </c>
      <c r="BL21" s="44">
        <f t="shared" si="54"/>
        <v>0</v>
      </c>
      <c r="BM21" s="44">
        <f t="shared" ref="BM21:BM28" si="55">S21</f>
        <v>0</v>
      </c>
      <c r="BN21" s="44">
        <f t="shared" ref="BN21:BN28" si="56">T21</f>
        <v>0</v>
      </c>
      <c r="BO21" s="44">
        <f t="shared" ref="BO21:BO28" si="57">U21</f>
        <v>0</v>
      </c>
      <c r="BP21" s="44">
        <f t="shared" ref="BP21:BP28" si="58">V21</f>
        <v>0</v>
      </c>
      <c r="BQ21" s="44">
        <f t="shared" ref="BQ21:BQ28" si="59">W21</f>
        <v>0</v>
      </c>
      <c r="BR21" s="44">
        <f t="shared" ref="BR21:BR28" si="60">X21</f>
        <v>0</v>
      </c>
      <c r="BS21" s="44">
        <f t="shared" ref="BS21:BS28" si="61">Y21</f>
        <v>0</v>
      </c>
      <c r="BT21" s="44">
        <f t="shared" ref="BT21:BT28" si="62">Z21</f>
        <v>0</v>
      </c>
      <c r="BU21" s="44">
        <f t="shared" ref="BU21:BU28" si="63">AA21</f>
        <v>0</v>
      </c>
      <c r="BV21" s="44">
        <f t="shared" ref="BV21:BV28" si="64">AB21</f>
        <v>0</v>
      </c>
      <c r="BW21" s="44">
        <f t="shared" ref="BW21:BW28" si="65">AC21</f>
        <v>0</v>
      </c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</row>
    <row r="22" spans="1:132" s="77" customFormat="1" x14ac:dyDescent="0.3">
      <c r="B22" s="29"/>
      <c r="C22" s="78">
        <v>0</v>
      </c>
      <c r="D22" s="79">
        <v>17</v>
      </c>
      <c r="E22" s="79">
        <v>10</v>
      </c>
      <c r="F22" s="29" t="s">
        <v>84</v>
      </c>
      <c r="G22" s="29"/>
      <c r="H22" s="29"/>
      <c r="J22" s="44">
        <f t="shared" si="33"/>
        <v>0</v>
      </c>
      <c r="K22" s="44">
        <f t="shared" si="33"/>
        <v>0</v>
      </c>
      <c r="L22" s="44">
        <f t="shared" si="33"/>
        <v>0</v>
      </c>
      <c r="M22" s="44">
        <f t="shared" si="33"/>
        <v>0</v>
      </c>
      <c r="N22" s="44">
        <f t="shared" si="33"/>
        <v>0</v>
      </c>
      <c r="O22" s="44">
        <f t="shared" si="33"/>
        <v>0</v>
      </c>
      <c r="P22" s="44">
        <f t="shared" si="33"/>
        <v>0</v>
      </c>
      <c r="Q22" s="44">
        <f t="shared" si="33"/>
        <v>0</v>
      </c>
      <c r="R22" s="44">
        <f t="shared" si="33"/>
        <v>0</v>
      </c>
      <c r="S22" s="44">
        <f t="shared" si="33"/>
        <v>0</v>
      </c>
      <c r="T22" s="44">
        <f t="shared" si="33"/>
        <v>0</v>
      </c>
      <c r="U22" s="44">
        <f t="shared" si="15"/>
        <v>0</v>
      </c>
      <c r="V22" s="44">
        <f t="shared" si="16"/>
        <v>0</v>
      </c>
      <c r="W22" s="44">
        <f t="shared" si="16"/>
        <v>0</v>
      </c>
      <c r="X22" s="44">
        <f t="shared" si="17"/>
        <v>0</v>
      </c>
      <c r="Y22" s="44">
        <f t="shared" si="17"/>
        <v>0</v>
      </c>
      <c r="Z22" s="44">
        <f t="shared" si="18"/>
        <v>0</v>
      </c>
      <c r="AA22" s="44">
        <f t="shared" si="18"/>
        <v>0</v>
      </c>
      <c r="AB22" s="44">
        <f t="shared" si="18"/>
        <v>0</v>
      </c>
      <c r="AC22" s="44">
        <f t="shared" si="18"/>
        <v>0</v>
      </c>
      <c r="AD22" s="44"/>
      <c r="AE22" s="44"/>
      <c r="AF22" s="44"/>
      <c r="AG22" s="44"/>
      <c r="AH22" s="29"/>
      <c r="AI22" s="44" t="str">
        <f t="shared" si="34"/>
        <v>-</v>
      </c>
      <c r="AJ22" s="44" t="str">
        <f t="shared" si="35"/>
        <v>-</v>
      </c>
      <c r="AK22" s="44" t="str">
        <f t="shared" si="36"/>
        <v>-</v>
      </c>
      <c r="AL22" s="44" t="str">
        <f t="shared" si="37"/>
        <v>-</v>
      </c>
      <c r="AM22" s="44" t="str">
        <f t="shared" si="38"/>
        <v>-</v>
      </c>
      <c r="AN22" s="44" t="str">
        <f t="shared" si="39"/>
        <v>-</v>
      </c>
      <c r="AO22" s="44" t="str">
        <f t="shared" si="40"/>
        <v>-</v>
      </c>
      <c r="AP22" s="44" t="str">
        <f t="shared" si="41"/>
        <v>-</v>
      </c>
      <c r="AQ22" s="44" t="str">
        <f t="shared" si="42"/>
        <v>-</v>
      </c>
      <c r="AR22" s="44" t="str">
        <f t="shared" si="43"/>
        <v>-</v>
      </c>
      <c r="AS22" s="44" t="str">
        <f t="shared" si="44"/>
        <v>-</v>
      </c>
      <c r="AT22" s="44" t="str">
        <f t="shared" si="45"/>
        <v>-</v>
      </c>
      <c r="AU22" s="44" t="str">
        <f t="shared" si="46"/>
        <v>-</v>
      </c>
      <c r="AV22" s="44" t="str">
        <f t="shared" si="47"/>
        <v>-</v>
      </c>
      <c r="AW22" s="44" t="str">
        <f t="shared" si="48"/>
        <v>-</v>
      </c>
      <c r="AX22" s="44" t="str">
        <f t="shared" si="49"/>
        <v>-</v>
      </c>
      <c r="AY22" s="44">
        <f t="shared" si="50"/>
        <v>0</v>
      </c>
      <c r="AZ22" s="44">
        <f t="shared" si="51"/>
        <v>0</v>
      </c>
      <c r="BA22" s="44">
        <f t="shared" si="52"/>
        <v>0</v>
      </c>
      <c r="BB22" s="44">
        <f t="shared" si="53"/>
        <v>0</v>
      </c>
      <c r="BC22" s="29"/>
      <c r="BD22" s="44">
        <f t="shared" si="54"/>
        <v>0</v>
      </c>
      <c r="BE22" s="44">
        <f t="shared" si="54"/>
        <v>0</v>
      </c>
      <c r="BF22" s="44">
        <f t="shared" si="54"/>
        <v>0</v>
      </c>
      <c r="BG22" s="44">
        <f t="shared" si="54"/>
        <v>0</v>
      </c>
      <c r="BH22" s="44">
        <f t="shared" si="54"/>
        <v>0</v>
      </c>
      <c r="BI22" s="44">
        <f t="shared" si="54"/>
        <v>0</v>
      </c>
      <c r="BJ22" s="44">
        <f t="shared" si="54"/>
        <v>0</v>
      </c>
      <c r="BK22" s="44">
        <f t="shared" si="54"/>
        <v>0</v>
      </c>
      <c r="BL22" s="44">
        <f t="shared" si="54"/>
        <v>0</v>
      </c>
      <c r="BM22" s="44">
        <f t="shared" si="55"/>
        <v>0</v>
      </c>
      <c r="BN22" s="44">
        <f t="shared" si="56"/>
        <v>0</v>
      </c>
      <c r="BO22" s="44">
        <f t="shared" si="57"/>
        <v>0</v>
      </c>
      <c r="BP22" s="44">
        <f t="shared" si="58"/>
        <v>0</v>
      </c>
      <c r="BQ22" s="44">
        <f t="shared" si="59"/>
        <v>0</v>
      </c>
      <c r="BR22" s="44">
        <f t="shared" si="60"/>
        <v>0</v>
      </c>
      <c r="BS22" s="44">
        <f t="shared" si="61"/>
        <v>0</v>
      </c>
      <c r="BT22" s="44">
        <f t="shared" si="62"/>
        <v>0</v>
      </c>
      <c r="BU22" s="44">
        <f t="shared" si="63"/>
        <v>0</v>
      </c>
      <c r="BV22" s="44">
        <f t="shared" si="64"/>
        <v>0</v>
      </c>
      <c r="BW22" s="44">
        <f t="shared" si="65"/>
        <v>0</v>
      </c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</row>
    <row r="23" spans="1:132" s="77" customFormat="1" x14ac:dyDescent="0.3">
      <c r="B23" s="29"/>
      <c r="C23" s="78">
        <v>0</v>
      </c>
      <c r="D23" s="79">
        <v>18</v>
      </c>
      <c r="E23" s="79">
        <v>5</v>
      </c>
      <c r="F23" s="29" t="s">
        <v>84</v>
      </c>
      <c r="G23" s="29"/>
      <c r="H23" s="29"/>
      <c r="J23" s="44">
        <f t="shared" si="33"/>
        <v>0</v>
      </c>
      <c r="K23" s="44">
        <f t="shared" si="33"/>
        <v>0</v>
      </c>
      <c r="L23" s="44">
        <f t="shared" si="33"/>
        <v>0</v>
      </c>
      <c r="M23" s="44">
        <f t="shared" si="33"/>
        <v>0</v>
      </c>
      <c r="N23" s="44">
        <f t="shared" si="33"/>
        <v>0</v>
      </c>
      <c r="O23" s="44">
        <f t="shared" si="33"/>
        <v>0</v>
      </c>
      <c r="P23" s="44">
        <f t="shared" si="33"/>
        <v>0</v>
      </c>
      <c r="Q23" s="44">
        <f t="shared" si="33"/>
        <v>0</v>
      </c>
      <c r="R23" s="44">
        <f t="shared" si="33"/>
        <v>0</v>
      </c>
      <c r="S23" s="44">
        <f t="shared" si="33"/>
        <v>0</v>
      </c>
      <c r="T23" s="44">
        <f t="shared" si="33"/>
        <v>0</v>
      </c>
      <c r="U23" s="44">
        <f t="shared" si="15"/>
        <v>0</v>
      </c>
      <c r="V23" s="44">
        <f t="shared" si="16"/>
        <v>0</v>
      </c>
      <c r="W23" s="44">
        <f t="shared" si="16"/>
        <v>0</v>
      </c>
      <c r="X23" s="44">
        <f t="shared" si="17"/>
        <v>0</v>
      </c>
      <c r="Y23" s="44">
        <f t="shared" si="17"/>
        <v>0</v>
      </c>
      <c r="Z23" s="44">
        <f t="shared" si="18"/>
        <v>0</v>
      </c>
      <c r="AA23" s="44">
        <f t="shared" si="18"/>
        <v>0</v>
      </c>
      <c r="AB23" s="44">
        <f t="shared" si="18"/>
        <v>0</v>
      </c>
      <c r="AC23" s="44">
        <f t="shared" si="18"/>
        <v>0</v>
      </c>
      <c r="AD23" s="44"/>
      <c r="AE23" s="44"/>
      <c r="AF23" s="44"/>
      <c r="AG23" s="44"/>
      <c r="AH23" s="29"/>
      <c r="AI23" s="44" t="str">
        <f t="shared" si="34"/>
        <v>-</v>
      </c>
      <c r="AJ23" s="44" t="str">
        <f t="shared" si="35"/>
        <v>-</v>
      </c>
      <c r="AK23" s="44" t="str">
        <f t="shared" si="36"/>
        <v>-</v>
      </c>
      <c r="AL23" s="44" t="str">
        <f t="shared" si="37"/>
        <v>-</v>
      </c>
      <c r="AM23" s="44" t="str">
        <f t="shared" si="38"/>
        <v>-</v>
      </c>
      <c r="AN23" s="44" t="str">
        <f t="shared" si="39"/>
        <v>-</v>
      </c>
      <c r="AO23" s="44" t="str">
        <f t="shared" si="40"/>
        <v>-</v>
      </c>
      <c r="AP23" s="44" t="str">
        <f t="shared" si="41"/>
        <v>-</v>
      </c>
      <c r="AQ23" s="44" t="str">
        <f t="shared" si="42"/>
        <v>-</v>
      </c>
      <c r="AR23" s="44" t="str">
        <f t="shared" si="43"/>
        <v>-</v>
      </c>
      <c r="AS23" s="44" t="str">
        <f t="shared" si="44"/>
        <v>-</v>
      </c>
      <c r="AT23" s="44" t="str">
        <f t="shared" si="45"/>
        <v>-</v>
      </c>
      <c r="AU23" s="44" t="str">
        <f t="shared" si="46"/>
        <v>-</v>
      </c>
      <c r="AV23" s="44" t="str">
        <f t="shared" si="47"/>
        <v>-</v>
      </c>
      <c r="AW23" s="44" t="str">
        <f t="shared" si="48"/>
        <v>-</v>
      </c>
      <c r="AX23" s="44" t="str">
        <f t="shared" si="49"/>
        <v>-</v>
      </c>
      <c r="AY23" s="44" t="str">
        <f t="shared" si="50"/>
        <v>-</v>
      </c>
      <c r="AZ23" s="44">
        <f t="shared" si="51"/>
        <v>0</v>
      </c>
      <c r="BA23" s="44">
        <f t="shared" si="52"/>
        <v>0</v>
      </c>
      <c r="BB23" s="44">
        <f t="shared" si="53"/>
        <v>0</v>
      </c>
      <c r="BC23" s="29"/>
      <c r="BD23" s="44">
        <f t="shared" si="54"/>
        <v>0</v>
      </c>
      <c r="BE23" s="44">
        <f t="shared" si="54"/>
        <v>0</v>
      </c>
      <c r="BF23" s="44">
        <f t="shared" si="54"/>
        <v>0</v>
      </c>
      <c r="BG23" s="44">
        <f t="shared" si="54"/>
        <v>0</v>
      </c>
      <c r="BH23" s="44">
        <f t="shared" si="54"/>
        <v>0</v>
      </c>
      <c r="BI23" s="44">
        <f t="shared" si="54"/>
        <v>0</v>
      </c>
      <c r="BJ23" s="44">
        <f t="shared" si="54"/>
        <v>0</v>
      </c>
      <c r="BK23" s="44">
        <f t="shared" si="54"/>
        <v>0</v>
      </c>
      <c r="BL23" s="44">
        <f t="shared" si="54"/>
        <v>0</v>
      </c>
      <c r="BM23" s="44">
        <f t="shared" si="55"/>
        <v>0</v>
      </c>
      <c r="BN23" s="44">
        <f t="shared" si="56"/>
        <v>0</v>
      </c>
      <c r="BO23" s="44">
        <f t="shared" si="57"/>
        <v>0</v>
      </c>
      <c r="BP23" s="44">
        <f t="shared" si="58"/>
        <v>0</v>
      </c>
      <c r="BQ23" s="44">
        <f t="shared" si="59"/>
        <v>0</v>
      </c>
      <c r="BR23" s="44">
        <f t="shared" si="60"/>
        <v>0</v>
      </c>
      <c r="BS23" s="44">
        <f t="shared" si="61"/>
        <v>0</v>
      </c>
      <c r="BT23" s="44">
        <f t="shared" si="62"/>
        <v>0</v>
      </c>
      <c r="BU23" s="44">
        <f t="shared" si="63"/>
        <v>0</v>
      </c>
      <c r="BV23" s="44">
        <f t="shared" si="64"/>
        <v>0</v>
      </c>
      <c r="BW23" s="44">
        <f t="shared" si="65"/>
        <v>0</v>
      </c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</row>
    <row r="24" spans="1:132" s="77" customFormat="1" x14ac:dyDescent="0.3">
      <c r="B24" s="29"/>
      <c r="C24" s="78">
        <v>0</v>
      </c>
      <c r="D24" s="79">
        <v>19</v>
      </c>
      <c r="E24" s="79">
        <v>10</v>
      </c>
      <c r="F24" s="29" t="s">
        <v>84</v>
      </c>
      <c r="G24" s="29"/>
      <c r="H24" s="29"/>
      <c r="J24" s="44">
        <f t="shared" si="33"/>
        <v>0</v>
      </c>
      <c r="K24" s="44">
        <f t="shared" si="33"/>
        <v>0</v>
      </c>
      <c r="L24" s="44">
        <f t="shared" si="33"/>
        <v>0</v>
      </c>
      <c r="M24" s="44">
        <f t="shared" si="33"/>
        <v>0</v>
      </c>
      <c r="N24" s="44">
        <f t="shared" si="33"/>
        <v>0</v>
      </c>
      <c r="O24" s="44">
        <f t="shared" si="33"/>
        <v>0</v>
      </c>
      <c r="P24" s="44">
        <f t="shared" si="33"/>
        <v>0</v>
      </c>
      <c r="Q24" s="44">
        <f t="shared" si="33"/>
        <v>0</v>
      </c>
      <c r="R24" s="44">
        <f t="shared" si="33"/>
        <v>0</v>
      </c>
      <c r="S24" s="44">
        <f t="shared" si="33"/>
        <v>0</v>
      </c>
      <c r="T24" s="44">
        <f t="shared" si="33"/>
        <v>0</v>
      </c>
      <c r="U24" s="44">
        <f t="shared" si="15"/>
        <v>0</v>
      </c>
      <c r="V24" s="44">
        <f t="shared" si="16"/>
        <v>0</v>
      </c>
      <c r="W24" s="44">
        <f t="shared" si="16"/>
        <v>0</v>
      </c>
      <c r="X24" s="44">
        <f t="shared" si="17"/>
        <v>0</v>
      </c>
      <c r="Y24" s="44">
        <f t="shared" si="17"/>
        <v>0</v>
      </c>
      <c r="Z24" s="44">
        <f t="shared" si="18"/>
        <v>0</v>
      </c>
      <c r="AA24" s="44">
        <f t="shared" si="18"/>
        <v>0</v>
      </c>
      <c r="AB24" s="44">
        <f t="shared" si="18"/>
        <v>0</v>
      </c>
      <c r="AC24" s="44">
        <f t="shared" si="18"/>
        <v>0</v>
      </c>
      <c r="AD24" s="44"/>
      <c r="AE24" s="44"/>
      <c r="AF24" s="44"/>
      <c r="AG24" s="44"/>
      <c r="AH24" s="29"/>
      <c r="AI24" s="44" t="str">
        <f t="shared" si="34"/>
        <v>-</v>
      </c>
      <c r="AJ24" s="44" t="str">
        <f t="shared" si="35"/>
        <v>-</v>
      </c>
      <c r="AK24" s="44" t="str">
        <f t="shared" si="36"/>
        <v>-</v>
      </c>
      <c r="AL24" s="44" t="str">
        <f t="shared" si="37"/>
        <v>-</v>
      </c>
      <c r="AM24" s="44" t="str">
        <f t="shared" si="38"/>
        <v>-</v>
      </c>
      <c r="AN24" s="44" t="str">
        <f t="shared" si="39"/>
        <v>-</v>
      </c>
      <c r="AO24" s="44" t="str">
        <f t="shared" si="40"/>
        <v>-</v>
      </c>
      <c r="AP24" s="44" t="str">
        <f t="shared" si="41"/>
        <v>-</v>
      </c>
      <c r="AQ24" s="44" t="str">
        <f t="shared" si="42"/>
        <v>-</v>
      </c>
      <c r="AR24" s="44" t="str">
        <f t="shared" si="43"/>
        <v>-</v>
      </c>
      <c r="AS24" s="44" t="str">
        <f t="shared" si="44"/>
        <v>-</v>
      </c>
      <c r="AT24" s="44" t="str">
        <f t="shared" si="45"/>
        <v>-</v>
      </c>
      <c r="AU24" s="44" t="str">
        <f t="shared" si="46"/>
        <v>-</v>
      </c>
      <c r="AV24" s="44" t="str">
        <f t="shared" si="47"/>
        <v>-</v>
      </c>
      <c r="AW24" s="44" t="str">
        <f t="shared" si="48"/>
        <v>-</v>
      </c>
      <c r="AX24" s="44" t="str">
        <f t="shared" si="49"/>
        <v>-</v>
      </c>
      <c r="AY24" s="44" t="str">
        <f t="shared" si="50"/>
        <v>-</v>
      </c>
      <c r="AZ24" s="44" t="str">
        <f t="shared" si="51"/>
        <v>-</v>
      </c>
      <c r="BA24" s="44">
        <f t="shared" si="52"/>
        <v>0</v>
      </c>
      <c r="BB24" s="44">
        <f t="shared" si="53"/>
        <v>0</v>
      </c>
      <c r="BC24" s="29"/>
      <c r="BD24" s="44">
        <f t="shared" si="54"/>
        <v>0</v>
      </c>
      <c r="BE24" s="44">
        <f t="shared" si="54"/>
        <v>0</v>
      </c>
      <c r="BF24" s="44">
        <f t="shared" si="54"/>
        <v>0</v>
      </c>
      <c r="BG24" s="44">
        <f t="shared" si="54"/>
        <v>0</v>
      </c>
      <c r="BH24" s="44">
        <f t="shared" si="54"/>
        <v>0</v>
      </c>
      <c r="BI24" s="44">
        <f t="shared" si="54"/>
        <v>0</v>
      </c>
      <c r="BJ24" s="44">
        <f t="shared" si="54"/>
        <v>0</v>
      </c>
      <c r="BK24" s="44">
        <f t="shared" si="54"/>
        <v>0</v>
      </c>
      <c r="BL24" s="44">
        <f t="shared" si="54"/>
        <v>0</v>
      </c>
      <c r="BM24" s="44">
        <f t="shared" si="55"/>
        <v>0</v>
      </c>
      <c r="BN24" s="44">
        <f t="shared" si="56"/>
        <v>0</v>
      </c>
      <c r="BO24" s="44">
        <f t="shared" si="57"/>
        <v>0</v>
      </c>
      <c r="BP24" s="44">
        <f t="shared" si="58"/>
        <v>0</v>
      </c>
      <c r="BQ24" s="44">
        <f t="shared" si="59"/>
        <v>0</v>
      </c>
      <c r="BR24" s="44">
        <f t="shared" si="60"/>
        <v>0</v>
      </c>
      <c r="BS24" s="44">
        <f t="shared" si="61"/>
        <v>0</v>
      </c>
      <c r="BT24" s="44">
        <f t="shared" si="62"/>
        <v>0</v>
      </c>
      <c r="BU24" s="44">
        <f t="shared" si="63"/>
        <v>0</v>
      </c>
      <c r="BV24" s="44">
        <f t="shared" si="64"/>
        <v>0</v>
      </c>
      <c r="BW24" s="44">
        <f t="shared" si="65"/>
        <v>0</v>
      </c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</row>
    <row r="25" spans="1:132" s="77" customFormat="1" x14ac:dyDescent="0.3">
      <c r="B25" s="29"/>
      <c r="C25" s="78">
        <v>0</v>
      </c>
      <c r="D25" s="79">
        <v>20</v>
      </c>
      <c r="E25" s="79">
        <v>10</v>
      </c>
      <c r="F25" s="29" t="s">
        <v>84</v>
      </c>
      <c r="G25" s="29"/>
      <c r="H25" s="29"/>
      <c r="J25" s="44">
        <f t="shared" si="33"/>
        <v>0</v>
      </c>
      <c r="K25" s="44">
        <f t="shared" si="33"/>
        <v>0</v>
      </c>
      <c r="L25" s="44">
        <f t="shared" si="33"/>
        <v>0</v>
      </c>
      <c r="M25" s="44">
        <f t="shared" si="33"/>
        <v>0</v>
      </c>
      <c r="N25" s="44">
        <f t="shared" si="33"/>
        <v>0</v>
      </c>
      <c r="O25" s="44">
        <f t="shared" si="33"/>
        <v>0</v>
      </c>
      <c r="P25" s="44">
        <f t="shared" si="33"/>
        <v>0</v>
      </c>
      <c r="Q25" s="44">
        <f t="shared" si="33"/>
        <v>0</v>
      </c>
      <c r="R25" s="44">
        <f t="shared" si="33"/>
        <v>0</v>
      </c>
      <c r="S25" s="44">
        <f t="shared" si="33"/>
        <v>0</v>
      </c>
      <c r="T25" s="44">
        <f t="shared" si="33"/>
        <v>0</v>
      </c>
      <c r="U25" s="44">
        <f t="shared" si="15"/>
        <v>0</v>
      </c>
      <c r="V25" s="44">
        <f t="shared" si="16"/>
        <v>0</v>
      </c>
      <c r="W25" s="44">
        <f t="shared" si="16"/>
        <v>0</v>
      </c>
      <c r="X25" s="44">
        <f t="shared" si="17"/>
        <v>0</v>
      </c>
      <c r="Y25" s="44">
        <f t="shared" si="17"/>
        <v>0</v>
      </c>
      <c r="Z25" s="44">
        <f t="shared" si="18"/>
        <v>0</v>
      </c>
      <c r="AA25" s="44">
        <f t="shared" si="18"/>
        <v>0</v>
      </c>
      <c r="AB25" s="44">
        <f t="shared" si="18"/>
        <v>0</v>
      </c>
      <c r="AC25" s="44">
        <f t="shared" si="18"/>
        <v>0</v>
      </c>
      <c r="AD25" s="44"/>
      <c r="AE25" s="44"/>
      <c r="AF25" s="44"/>
      <c r="AG25" s="44"/>
      <c r="AH25" s="29"/>
      <c r="AI25" s="44" t="str">
        <f t="shared" si="34"/>
        <v>-</v>
      </c>
      <c r="AJ25" s="44" t="str">
        <f t="shared" si="35"/>
        <v>-</v>
      </c>
      <c r="AK25" s="44" t="str">
        <f t="shared" si="36"/>
        <v>-</v>
      </c>
      <c r="AL25" s="44" t="str">
        <f t="shared" si="37"/>
        <v>-</v>
      </c>
      <c r="AM25" s="44" t="str">
        <f t="shared" si="38"/>
        <v>-</v>
      </c>
      <c r="AN25" s="44" t="str">
        <f t="shared" si="39"/>
        <v>-</v>
      </c>
      <c r="AO25" s="44" t="str">
        <f t="shared" si="40"/>
        <v>-</v>
      </c>
      <c r="AP25" s="44" t="str">
        <f t="shared" si="41"/>
        <v>-</v>
      </c>
      <c r="AQ25" s="44" t="str">
        <f t="shared" si="42"/>
        <v>-</v>
      </c>
      <c r="AR25" s="44" t="str">
        <f t="shared" si="43"/>
        <v>-</v>
      </c>
      <c r="AS25" s="44" t="str">
        <f t="shared" si="44"/>
        <v>-</v>
      </c>
      <c r="AT25" s="44" t="str">
        <f t="shared" si="45"/>
        <v>-</v>
      </c>
      <c r="AU25" s="44" t="str">
        <f t="shared" si="46"/>
        <v>-</v>
      </c>
      <c r="AV25" s="44" t="str">
        <f t="shared" si="47"/>
        <v>-</v>
      </c>
      <c r="AW25" s="44" t="str">
        <f t="shared" si="48"/>
        <v>-</v>
      </c>
      <c r="AX25" s="44" t="str">
        <f t="shared" si="49"/>
        <v>-</v>
      </c>
      <c r="AY25" s="44" t="str">
        <f t="shared" si="50"/>
        <v>-</v>
      </c>
      <c r="AZ25" s="44" t="str">
        <f t="shared" si="51"/>
        <v>-</v>
      </c>
      <c r="BA25" s="44" t="str">
        <f t="shared" si="52"/>
        <v>-</v>
      </c>
      <c r="BB25" s="44">
        <f t="shared" si="53"/>
        <v>0</v>
      </c>
      <c r="BC25" s="29"/>
      <c r="BD25" s="44">
        <f t="shared" si="54"/>
        <v>0</v>
      </c>
      <c r="BE25" s="44">
        <f t="shared" si="54"/>
        <v>0</v>
      </c>
      <c r="BF25" s="44">
        <f t="shared" si="54"/>
        <v>0</v>
      </c>
      <c r="BG25" s="44">
        <f t="shared" si="54"/>
        <v>0</v>
      </c>
      <c r="BH25" s="44">
        <f t="shared" si="54"/>
        <v>0</v>
      </c>
      <c r="BI25" s="44">
        <f t="shared" si="54"/>
        <v>0</v>
      </c>
      <c r="BJ25" s="44">
        <f t="shared" si="54"/>
        <v>0</v>
      </c>
      <c r="BK25" s="44">
        <f t="shared" si="54"/>
        <v>0</v>
      </c>
      <c r="BL25" s="44">
        <f t="shared" si="54"/>
        <v>0</v>
      </c>
      <c r="BM25" s="44">
        <f t="shared" si="55"/>
        <v>0</v>
      </c>
      <c r="BN25" s="44">
        <f t="shared" si="56"/>
        <v>0</v>
      </c>
      <c r="BO25" s="44">
        <f t="shared" si="57"/>
        <v>0</v>
      </c>
      <c r="BP25" s="44">
        <f t="shared" si="58"/>
        <v>0</v>
      </c>
      <c r="BQ25" s="44">
        <f t="shared" si="59"/>
        <v>0</v>
      </c>
      <c r="BR25" s="44">
        <f t="shared" si="60"/>
        <v>0</v>
      </c>
      <c r="BS25" s="44">
        <f t="shared" si="61"/>
        <v>0</v>
      </c>
      <c r="BT25" s="44">
        <f t="shared" si="62"/>
        <v>0</v>
      </c>
      <c r="BU25" s="44">
        <f t="shared" si="63"/>
        <v>0</v>
      </c>
      <c r="BV25" s="44">
        <f t="shared" si="64"/>
        <v>0</v>
      </c>
      <c r="BW25" s="44">
        <f t="shared" si="65"/>
        <v>0</v>
      </c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</row>
    <row r="26" spans="1:132" s="77" customFormat="1" x14ac:dyDescent="0.3">
      <c r="B26" s="29"/>
      <c r="C26" s="78">
        <v>0</v>
      </c>
      <c r="D26" s="79">
        <v>20</v>
      </c>
      <c r="E26" s="79">
        <v>10</v>
      </c>
      <c r="F26" s="29" t="s">
        <v>84</v>
      </c>
      <c r="G26" s="29"/>
      <c r="H26" s="29"/>
      <c r="J26" s="44">
        <f t="shared" si="33"/>
        <v>0</v>
      </c>
      <c r="K26" s="44">
        <f t="shared" si="33"/>
        <v>0</v>
      </c>
      <c r="L26" s="44">
        <f t="shared" si="33"/>
        <v>0</v>
      </c>
      <c r="M26" s="44">
        <f t="shared" si="33"/>
        <v>0</v>
      </c>
      <c r="N26" s="44">
        <f t="shared" si="33"/>
        <v>0</v>
      </c>
      <c r="O26" s="44">
        <f t="shared" si="33"/>
        <v>0</v>
      </c>
      <c r="P26" s="44">
        <f t="shared" si="33"/>
        <v>0</v>
      </c>
      <c r="Q26" s="44">
        <f t="shared" si="33"/>
        <v>0</v>
      </c>
      <c r="R26" s="44">
        <f t="shared" si="33"/>
        <v>0</v>
      </c>
      <c r="S26" s="44">
        <f t="shared" si="33"/>
        <v>0</v>
      </c>
      <c r="T26" s="44">
        <f t="shared" si="33"/>
        <v>0</v>
      </c>
      <c r="U26" s="44">
        <f t="shared" si="15"/>
        <v>0</v>
      </c>
      <c r="V26" s="44">
        <f t="shared" si="16"/>
        <v>0</v>
      </c>
      <c r="W26" s="44">
        <f t="shared" si="16"/>
        <v>0</v>
      </c>
      <c r="X26" s="44">
        <f t="shared" si="17"/>
        <v>0</v>
      </c>
      <c r="Y26" s="44">
        <f t="shared" si="17"/>
        <v>0</v>
      </c>
      <c r="Z26" s="44">
        <f t="shared" si="18"/>
        <v>0</v>
      </c>
      <c r="AA26" s="44">
        <f t="shared" si="18"/>
        <v>0</v>
      </c>
      <c r="AB26" s="44">
        <f t="shared" si="18"/>
        <v>0</v>
      </c>
      <c r="AC26" s="44">
        <f t="shared" si="18"/>
        <v>0</v>
      </c>
      <c r="AD26" s="44"/>
      <c r="AE26" s="44"/>
      <c r="AF26" s="44"/>
      <c r="AG26" s="44"/>
      <c r="AH26" s="29"/>
      <c r="AI26" s="44" t="str">
        <f t="shared" si="34"/>
        <v>-</v>
      </c>
      <c r="AJ26" s="44" t="str">
        <f t="shared" si="35"/>
        <v>-</v>
      </c>
      <c r="AK26" s="44" t="str">
        <f t="shared" si="36"/>
        <v>-</v>
      </c>
      <c r="AL26" s="44" t="str">
        <f t="shared" si="37"/>
        <v>-</v>
      </c>
      <c r="AM26" s="44" t="str">
        <f t="shared" si="38"/>
        <v>-</v>
      </c>
      <c r="AN26" s="44" t="str">
        <f t="shared" si="39"/>
        <v>-</v>
      </c>
      <c r="AO26" s="44" t="str">
        <f t="shared" si="40"/>
        <v>-</v>
      </c>
      <c r="AP26" s="44" t="str">
        <f t="shared" si="41"/>
        <v>-</v>
      </c>
      <c r="AQ26" s="44" t="str">
        <f t="shared" si="42"/>
        <v>-</v>
      </c>
      <c r="AR26" s="44" t="str">
        <f t="shared" si="43"/>
        <v>-</v>
      </c>
      <c r="AS26" s="44" t="str">
        <f t="shared" si="44"/>
        <v>-</v>
      </c>
      <c r="AT26" s="44" t="str">
        <f t="shared" si="45"/>
        <v>-</v>
      </c>
      <c r="AU26" s="44" t="str">
        <f t="shared" si="46"/>
        <v>-</v>
      </c>
      <c r="AV26" s="44" t="str">
        <f t="shared" si="47"/>
        <v>-</v>
      </c>
      <c r="AW26" s="44" t="str">
        <f t="shared" si="48"/>
        <v>-</v>
      </c>
      <c r="AX26" s="44" t="str">
        <f t="shared" si="49"/>
        <v>-</v>
      </c>
      <c r="AY26" s="44" t="str">
        <f t="shared" si="50"/>
        <v>-</v>
      </c>
      <c r="AZ26" s="44" t="str">
        <f t="shared" si="51"/>
        <v>-</v>
      </c>
      <c r="BA26" s="44" t="str">
        <f t="shared" si="52"/>
        <v>-</v>
      </c>
      <c r="BB26" s="44">
        <f t="shared" si="53"/>
        <v>0</v>
      </c>
      <c r="BC26" s="29"/>
      <c r="BD26" s="44">
        <f t="shared" si="54"/>
        <v>0</v>
      </c>
      <c r="BE26" s="44">
        <f t="shared" si="54"/>
        <v>0</v>
      </c>
      <c r="BF26" s="44">
        <f t="shared" si="54"/>
        <v>0</v>
      </c>
      <c r="BG26" s="44">
        <f t="shared" si="54"/>
        <v>0</v>
      </c>
      <c r="BH26" s="44">
        <f t="shared" si="54"/>
        <v>0</v>
      </c>
      <c r="BI26" s="44">
        <f t="shared" si="54"/>
        <v>0</v>
      </c>
      <c r="BJ26" s="44">
        <f t="shared" si="54"/>
        <v>0</v>
      </c>
      <c r="BK26" s="44">
        <f t="shared" si="54"/>
        <v>0</v>
      </c>
      <c r="BL26" s="44">
        <f t="shared" si="54"/>
        <v>0</v>
      </c>
      <c r="BM26" s="44">
        <f t="shared" si="55"/>
        <v>0</v>
      </c>
      <c r="BN26" s="44">
        <f t="shared" si="56"/>
        <v>0</v>
      </c>
      <c r="BO26" s="44">
        <f t="shared" si="57"/>
        <v>0</v>
      </c>
      <c r="BP26" s="44">
        <f t="shared" si="58"/>
        <v>0</v>
      </c>
      <c r="BQ26" s="44">
        <f t="shared" si="59"/>
        <v>0</v>
      </c>
      <c r="BR26" s="44">
        <f t="shared" si="60"/>
        <v>0</v>
      </c>
      <c r="BS26" s="44">
        <f t="shared" si="61"/>
        <v>0</v>
      </c>
      <c r="BT26" s="44">
        <f t="shared" si="62"/>
        <v>0</v>
      </c>
      <c r="BU26" s="44">
        <f t="shared" si="63"/>
        <v>0</v>
      </c>
      <c r="BV26" s="44">
        <f t="shared" si="64"/>
        <v>0</v>
      </c>
      <c r="BW26" s="44">
        <f t="shared" si="65"/>
        <v>0</v>
      </c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</row>
    <row r="27" spans="1:132" s="77" customFormat="1" x14ac:dyDescent="0.3">
      <c r="B27" s="29"/>
      <c r="C27" s="78">
        <v>0</v>
      </c>
      <c r="D27" s="79">
        <v>9</v>
      </c>
      <c r="E27" s="79">
        <v>5</v>
      </c>
      <c r="F27" s="29" t="s">
        <v>84</v>
      </c>
      <c r="G27" s="29"/>
      <c r="H27" s="29"/>
      <c r="J27" s="44">
        <f t="shared" si="33"/>
        <v>0</v>
      </c>
      <c r="K27" s="44">
        <f t="shared" si="33"/>
        <v>0</v>
      </c>
      <c r="L27" s="44">
        <f t="shared" si="33"/>
        <v>0</v>
      </c>
      <c r="M27" s="44">
        <f t="shared" si="33"/>
        <v>0</v>
      </c>
      <c r="N27" s="44">
        <f t="shared" si="33"/>
        <v>0</v>
      </c>
      <c r="O27" s="44">
        <f t="shared" si="33"/>
        <v>0</v>
      </c>
      <c r="P27" s="44">
        <f t="shared" si="33"/>
        <v>0</v>
      </c>
      <c r="Q27" s="44">
        <f t="shared" si="33"/>
        <v>0</v>
      </c>
      <c r="R27" s="44">
        <f t="shared" si="33"/>
        <v>0</v>
      </c>
      <c r="S27" s="44">
        <f t="shared" si="33"/>
        <v>0</v>
      </c>
      <c r="T27" s="44">
        <f t="shared" si="33"/>
        <v>0</v>
      </c>
      <c r="U27" s="44">
        <f t="shared" si="15"/>
        <v>0</v>
      </c>
      <c r="V27" s="44">
        <f t="shared" si="16"/>
        <v>0</v>
      </c>
      <c r="W27" s="44">
        <f t="shared" si="16"/>
        <v>0</v>
      </c>
      <c r="X27" s="44">
        <f t="shared" si="17"/>
        <v>0</v>
      </c>
      <c r="Y27" s="44">
        <f t="shared" si="17"/>
        <v>0</v>
      </c>
      <c r="Z27" s="44">
        <f t="shared" si="18"/>
        <v>0</v>
      </c>
      <c r="AA27" s="44">
        <f t="shared" si="18"/>
        <v>0</v>
      </c>
      <c r="AB27" s="44">
        <f t="shared" si="18"/>
        <v>0</v>
      </c>
      <c r="AC27" s="44">
        <f t="shared" si="18"/>
        <v>0</v>
      </c>
      <c r="AD27" s="44"/>
      <c r="AE27" s="44"/>
      <c r="AF27" s="44"/>
      <c r="AG27" s="44"/>
      <c r="AH27" s="29"/>
      <c r="AI27" s="44" t="str">
        <f t="shared" si="34"/>
        <v>-</v>
      </c>
      <c r="AJ27" s="44" t="str">
        <f t="shared" si="35"/>
        <v>-</v>
      </c>
      <c r="AK27" s="44" t="str">
        <f t="shared" si="36"/>
        <v>-</v>
      </c>
      <c r="AL27" s="44" t="str">
        <f t="shared" si="37"/>
        <v>-</v>
      </c>
      <c r="AM27" s="44" t="str">
        <f t="shared" si="38"/>
        <v>-</v>
      </c>
      <c r="AN27" s="44" t="str">
        <f t="shared" si="39"/>
        <v>-</v>
      </c>
      <c r="AO27" s="44" t="str">
        <f t="shared" si="40"/>
        <v>-</v>
      </c>
      <c r="AP27" s="44" t="str">
        <f t="shared" si="41"/>
        <v>-</v>
      </c>
      <c r="AQ27" s="44">
        <f t="shared" si="42"/>
        <v>0</v>
      </c>
      <c r="AR27" s="44">
        <f t="shared" si="43"/>
        <v>0</v>
      </c>
      <c r="AS27" s="44">
        <f t="shared" si="44"/>
        <v>0</v>
      </c>
      <c r="AT27" s="44">
        <f t="shared" si="45"/>
        <v>0</v>
      </c>
      <c r="AU27" s="44">
        <f t="shared" si="46"/>
        <v>0</v>
      </c>
      <c r="AV27" s="44">
        <f t="shared" si="47"/>
        <v>0</v>
      </c>
      <c r="AW27" s="44">
        <f t="shared" si="48"/>
        <v>0</v>
      </c>
      <c r="AX27" s="44">
        <f t="shared" si="49"/>
        <v>0</v>
      </c>
      <c r="AY27" s="44">
        <f t="shared" si="50"/>
        <v>0</v>
      </c>
      <c r="AZ27" s="44">
        <f t="shared" si="51"/>
        <v>0</v>
      </c>
      <c r="BA27" s="44">
        <f t="shared" si="52"/>
        <v>0</v>
      </c>
      <c r="BB27" s="44">
        <f t="shared" si="53"/>
        <v>0</v>
      </c>
      <c r="BC27" s="29"/>
      <c r="BD27" s="44">
        <f t="shared" si="54"/>
        <v>0</v>
      </c>
      <c r="BE27" s="44">
        <f t="shared" si="54"/>
        <v>0</v>
      </c>
      <c r="BF27" s="44">
        <f t="shared" si="54"/>
        <v>0</v>
      </c>
      <c r="BG27" s="44">
        <f t="shared" si="54"/>
        <v>0</v>
      </c>
      <c r="BH27" s="44">
        <f t="shared" si="54"/>
        <v>0</v>
      </c>
      <c r="BI27" s="44">
        <f t="shared" si="54"/>
        <v>0</v>
      </c>
      <c r="BJ27" s="44">
        <f t="shared" si="54"/>
        <v>0</v>
      </c>
      <c r="BK27" s="44">
        <f t="shared" si="54"/>
        <v>0</v>
      </c>
      <c r="BL27" s="44">
        <f t="shared" si="54"/>
        <v>0</v>
      </c>
      <c r="BM27" s="44">
        <f t="shared" si="55"/>
        <v>0</v>
      </c>
      <c r="BN27" s="44">
        <f t="shared" si="56"/>
        <v>0</v>
      </c>
      <c r="BO27" s="44">
        <f t="shared" si="57"/>
        <v>0</v>
      </c>
      <c r="BP27" s="44">
        <f t="shared" si="58"/>
        <v>0</v>
      </c>
      <c r="BQ27" s="44">
        <f t="shared" si="59"/>
        <v>0</v>
      </c>
      <c r="BR27" s="44">
        <f t="shared" si="60"/>
        <v>0</v>
      </c>
      <c r="BS27" s="44">
        <f t="shared" si="61"/>
        <v>0</v>
      </c>
      <c r="BT27" s="44">
        <f t="shared" si="62"/>
        <v>0</v>
      </c>
      <c r="BU27" s="44">
        <f t="shared" si="63"/>
        <v>0</v>
      </c>
      <c r="BV27" s="44">
        <f t="shared" si="64"/>
        <v>0</v>
      </c>
      <c r="BW27" s="44">
        <f t="shared" si="65"/>
        <v>0</v>
      </c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</row>
    <row r="28" spans="1:132" s="77" customFormat="1" x14ac:dyDescent="0.3">
      <c r="B28" s="29"/>
      <c r="C28" s="78">
        <v>0</v>
      </c>
      <c r="D28" s="79">
        <v>10</v>
      </c>
      <c r="E28" s="79">
        <v>5</v>
      </c>
      <c r="F28" s="29" t="s">
        <v>84</v>
      </c>
      <c r="G28" s="29"/>
      <c r="H28" s="29"/>
      <c r="J28" s="44">
        <f t="shared" si="33"/>
        <v>0</v>
      </c>
      <c r="K28" s="44">
        <f t="shared" si="33"/>
        <v>0</v>
      </c>
      <c r="L28" s="44">
        <f t="shared" si="33"/>
        <v>0</v>
      </c>
      <c r="M28" s="44">
        <f t="shared" si="33"/>
        <v>0</v>
      </c>
      <c r="N28" s="44">
        <f t="shared" si="33"/>
        <v>0</v>
      </c>
      <c r="O28" s="44">
        <f t="shared" si="33"/>
        <v>0</v>
      </c>
      <c r="P28" s="44">
        <f t="shared" si="33"/>
        <v>0</v>
      </c>
      <c r="Q28" s="44">
        <f t="shared" si="33"/>
        <v>0</v>
      </c>
      <c r="R28" s="44">
        <f t="shared" si="33"/>
        <v>0</v>
      </c>
      <c r="S28" s="44">
        <f t="shared" si="33"/>
        <v>0</v>
      </c>
      <c r="T28" s="44">
        <f t="shared" si="33"/>
        <v>0</v>
      </c>
      <c r="U28" s="44">
        <f t="shared" si="15"/>
        <v>0</v>
      </c>
      <c r="V28" s="44">
        <f t="shared" si="16"/>
        <v>0</v>
      </c>
      <c r="W28" s="44">
        <f t="shared" si="16"/>
        <v>0</v>
      </c>
      <c r="X28" s="44">
        <f t="shared" si="17"/>
        <v>0</v>
      </c>
      <c r="Y28" s="44">
        <f t="shared" si="17"/>
        <v>0</v>
      </c>
      <c r="Z28" s="44">
        <f t="shared" si="18"/>
        <v>0</v>
      </c>
      <c r="AA28" s="44">
        <f t="shared" si="18"/>
        <v>0</v>
      </c>
      <c r="AB28" s="44">
        <f t="shared" si="18"/>
        <v>0</v>
      </c>
      <c r="AC28" s="44">
        <f t="shared" si="18"/>
        <v>0</v>
      </c>
      <c r="AD28" s="44"/>
      <c r="AE28" s="44"/>
      <c r="AF28" s="44"/>
      <c r="AG28" s="44"/>
      <c r="AH28" s="29"/>
      <c r="AI28" s="44" t="str">
        <f t="shared" si="34"/>
        <v>-</v>
      </c>
      <c r="AJ28" s="44" t="str">
        <f t="shared" si="35"/>
        <v>-</v>
      </c>
      <c r="AK28" s="44" t="str">
        <f t="shared" si="36"/>
        <v>-</v>
      </c>
      <c r="AL28" s="44" t="str">
        <f t="shared" si="37"/>
        <v>-</v>
      </c>
      <c r="AM28" s="44" t="str">
        <f t="shared" si="38"/>
        <v>-</v>
      </c>
      <c r="AN28" s="44" t="str">
        <f t="shared" si="39"/>
        <v>-</v>
      </c>
      <c r="AO28" s="44" t="str">
        <f t="shared" si="40"/>
        <v>-</v>
      </c>
      <c r="AP28" s="44" t="str">
        <f t="shared" si="41"/>
        <v>-</v>
      </c>
      <c r="AQ28" s="44" t="str">
        <f t="shared" si="42"/>
        <v>-</v>
      </c>
      <c r="AR28" s="44">
        <f t="shared" si="43"/>
        <v>0</v>
      </c>
      <c r="AS28" s="44">
        <f t="shared" si="44"/>
        <v>0</v>
      </c>
      <c r="AT28" s="44">
        <f t="shared" si="45"/>
        <v>0</v>
      </c>
      <c r="AU28" s="44">
        <f t="shared" si="46"/>
        <v>0</v>
      </c>
      <c r="AV28" s="44">
        <f t="shared" si="47"/>
        <v>0</v>
      </c>
      <c r="AW28" s="44">
        <f t="shared" si="48"/>
        <v>0</v>
      </c>
      <c r="AX28" s="44">
        <f t="shared" si="49"/>
        <v>0</v>
      </c>
      <c r="AY28" s="44">
        <f t="shared" si="50"/>
        <v>0</v>
      </c>
      <c r="AZ28" s="44">
        <f t="shared" si="51"/>
        <v>0</v>
      </c>
      <c r="BA28" s="44">
        <f t="shared" si="52"/>
        <v>0</v>
      </c>
      <c r="BB28" s="44">
        <f t="shared" si="53"/>
        <v>0</v>
      </c>
      <c r="BC28" s="29"/>
      <c r="BD28" s="44">
        <f t="shared" si="54"/>
        <v>0</v>
      </c>
      <c r="BE28" s="44">
        <f t="shared" si="54"/>
        <v>0</v>
      </c>
      <c r="BF28" s="44">
        <f t="shared" si="54"/>
        <v>0</v>
      </c>
      <c r="BG28" s="44">
        <f t="shared" si="54"/>
        <v>0</v>
      </c>
      <c r="BH28" s="44">
        <f t="shared" si="54"/>
        <v>0</v>
      </c>
      <c r="BI28" s="44">
        <f t="shared" si="54"/>
        <v>0</v>
      </c>
      <c r="BJ28" s="44">
        <f t="shared" si="54"/>
        <v>0</v>
      </c>
      <c r="BK28" s="44">
        <f t="shared" si="54"/>
        <v>0</v>
      </c>
      <c r="BL28" s="44">
        <f t="shared" si="54"/>
        <v>0</v>
      </c>
      <c r="BM28" s="44">
        <f t="shared" si="55"/>
        <v>0</v>
      </c>
      <c r="BN28" s="44">
        <f t="shared" si="56"/>
        <v>0</v>
      </c>
      <c r="BO28" s="44">
        <f t="shared" si="57"/>
        <v>0</v>
      </c>
      <c r="BP28" s="44">
        <f t="shared" si="58"/>
        <v>0</v>
      </c>
      <c r="BQ28" s="44">
        <f t="shared" si="59"/>
        <v>0</v>
      </c>
      <c r="BR28" s="44">
        <f t="shared" si="60"/>
        <v>0</v>
      </c>
      <c r="BS28" s="44">
        <f t="shared" si="61"/>
        <v>0</v>
      </c>
      <c r="BT28" s="44">
        <f t="shared" si="62"/>
        <v>0</v>
      </c>
      <c r="BU28" s="44">
        <f t="shared" si="63"/>
        <v>0</v>
      </c>
      <c r="BV28" s="44">
        <f t="shared" si="64"/>
        <v>0</v>
      </c>
      <c r="BW28" s="44">
        <f t="shared" si="65"/>
        <v>0</v>
      </c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</row>
    <row r="29" spans="1:132" s="77" customFormat="1" x14ac:dyDescent="0.3">
      <c r="B29" s="29"/>
      <c r="C29" s="78">
        <v>0</v>
      </c>
      <c r="D29" s="79">
        <v>1</v>
      </c>
      <c r="E29" s="79">
        <v>5</v>
      </c>
      <c r="F29" s="29" t="s">
        <v>84</v>
      </c>
      <c r="G29" s="29"/>
      <c r="H29" s="29"/>
      <c r="J29" s="44">
        <f t="shared" ref="J29:L30" si="66">IF(J$1=$D29,$C29,0)</f>
        <v>0</v>
      </c>
      <c r="K29" s="44">
        <f t="shared" si="66"/>
        <v>0</v>
      </c>
      <c r="L29" s="44">
        <f t="shared" si="66"/>
        <v>0</v>
      </c>
      <c r="M29" s="44">
        <f>IF(M$1=$D29,$C29,0)</f>
        <v>0</v>
      </c>
      <c r="N29" s="44">
        <f t="shared" ref="N29:T30" si="67">IF(N$1=$D29,$C29,0)</f>
        <v>0</v>
      </c>
      <c r="O29" s="44">
        <f t="shared" si="67"/>
        <v>0</v>
      </c>
      <c r="P29" s="44">
        <f t="shared" si="67"/>
        <v>0</v>
      </c>
      <c r="Q29" s="44">
        <f t="shared" si="67"/>
        <v>0</v>
      </c>
      <c r="R29" s="44">
        <f t="shared" si="67"/>
        <v>0</v>
      </c>
      <c r="S29" s="44">
        <f t="shared" si="67"/>
        <v>0</v>
      </c>
      <c r="T29" s="44">
        <f t="shared" si="67"/>
        <v>0</v>
      </c>
      <c r="U29" s="44">
        <f t="shared" si="15"/>
        <v>0</v>
      </c>
      <c r="V29" s="44">
        <f>IF(V$1=$D29,$C29,0)</f>
        <v>0</v>
      </c>
      <c r="W29" s="44">
        <f>IF(W$1=$D29,$C29,0)</f>
        <v>0</v>
      </c>
      <c r="X29" s="44">
        <f t="shared" si="17"/>
        <v>0</v>
      </c>
      <c r="Y29" s="44">
        <f t="shared" si="17"/>
        <v>0</v>
      </c>
      <c r="Z29" s="44">
        <f t="shared" si="18"/>
        <v>0</v>
      </c>
      <c r="AA29" s="44">
        <f t="shared" si="18"/>
        <v>0</v>
      </c>
      <c r="AB29" s="44">
        <f t="shared" si="18"/>
        <v>0</v>
      </c>
      <c r="AC29" s="44">
        <f t="shared" si="18"/>
        <v>0</v>
      </c>
      <c r="AD29" s="44"/>
      <c r="AE29" s="44"/>
      <c r="AF29" s="44"/>
      <c r="AG29" s="44"/>
      <c r="AH29" s="29"/>
      <c r="AI29" s="44">
        <f t="shared" ref="AI29:AR30" si="68">IF(J$1&lt;$D29,"-",IF(J$1&lt;$E29*4+$D29,$C29/$E29/4,0))</f>
        <v>0</v>
      </c>
      <c r="AJ29" s="44">
        <f t="shared" si="68"/>
        <v>0</v>
      </c>
      <c r="AK29" s="44">
        <f t="shared" si="68"/>
        <v>0</v>
      </c>
      <c r="AL29" s="44">
        <f t="shared" si="68"/>
        <v>0</v>
      </c>
      <c r="AM29" s="44">
        <f t="shared" si="68"/>
        <v>0</v>
      </c>
      <c r="AN29" s="44">
        <f t="shared" si="68"/>
        <v>0</v>
      </c>
      <c r="AO29" s="44">
        <f t="shared" si="68"/>
        <v>0</v>
      </c>
      <c r="AP29" s="44">
        <f t="shared" si="68"/>
        <v>0</v>
      </c>
      <c r="AQ29" s="44">
        <f t="shared" si="68"/>
        <v>0</v>
      </c>
      <c r="AR29" s="44">
        <f t="shared" si="68"/>
        <v>0</v>
      </c>
      <c r="AS29" s="44">
        <f t="shared" ref="AS29:BB30" si="69">IF(T$1&lt;$D29,"-",IF(T$1&lt;$E29*4+$D29,$C29/$E29/4,0))</f>
        <v>0</v>
      </c>
      <c r="AT29" s="44">
        <f t="shared" si="69"/>
        <v>0</v>
      </c>
      <c r="AU29" s="44">
        <f t="shared" si="69"/>
        <v>0</v>
      </c>
      <c r="AV29" s="44">
        <f t="shared" si="69"/>
        <v>0</v>
      </c>
      <c r="AW29" s="44">
        <f t="shared" si="69"/>
        <v>0</v>
      </c>
      <c r="AX29" s="44">
        <f t="shared" si="69"/>
        <v>0</v>
      </c>
      <c r="AY29" s="44">
        <f t="shared" si="69"/>
        <v>0</v>
      </c>
      <c r="AZ29" s="44">
        <f t="shared" si="69"/>
        <v>0</v>
      </c>
      <c r="BA29" s="44">
        <f t="shared" si="69"/>
        <v>0</v>
      </c>
      <c r="BB29" s="44">
        <f t="shared" si="69"/>
        <v>0</v>
      </c>
      <c r="BC29" s="29"/>
      <c r="BD29" s="44">
        <f>J29</f>
        <v>0</v>
      </c>
      <c r="BE29" s="44">
        <f t="shared" ref="BE29:BL30" si="70">K29</f>
        <v>0</v>
      </c>
      <c r="BF29" s="44">
        <f t="shared" si="70"/>
        <v>0</v>
      </c>
      <c r="BG29" s="44">
        <f t="shared" si="70"/>
        <v>0</v>
      </c>
      <c r="BH29" s="44">
        <f t="shared" si="70"/>
        <v>0</v>
      </c>
      <c r="BI29" s="44">
        <f t="shared" si="70"/>
        <v>0</v>
      </c>
      <c r="BJ29" s="44">
        <f t="shared" si="70"/>
        <v>0</v>
      </c>
      <c r="BK29" s="44">
        <f t="shared" si="70"/>
        <v>0</v>
      </c>
      <c r="BL29" s="44">
        <f t="shared" si="70"/>
        <v>0</v>
      </c>
      <c r="BM29" s="44">
        <f t="shared" ref="BM29:BW30" si="71">S29</f>
        <v>0</v>
      </c>
      <c r="BN29" s="44">
        <f t="shared" si="71"/>
        <v>0</v>
      </c>
      <c r="BO29" s="44">
        <f t="shared" si="71"/>
        <v>0</v>
      </c>
      <c r="BP29" s="44">
        <f t="shared" si="71"/>
        <v>0</v>
      </c>
      <c r="BQ29" s="44">
        <f t="shared" si="71"/>
        <v>0</v>
      </c>
      <c r="BR29" s="44">
        <f t="shared" si="71"/>
        <v>0</v>
      </c>
      <c r="BS29" s="44">
        <f t="shared" si="71"/>
        <v>0</v>
      </c>
      <c r="BT29" s="44">
        <f t="shared" si="71"/>
        <v>0</v>
      </c>
      <c r="BU29" s="44">
        <f t="shared" si="71"/>
        <v>0</v>
      </c>
      <c r="BV29" s="44">
        <f t="shared" si="71"/>
        <v>0</v>
      </c>
      <c r="BW29" s="44">
        <f t="shared" si="71"/>
        <v>0</v>
      </c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</row>
    <row r="30" spans="1:132" s="77" customFormat="1" x14ac:dyDescent="0.3">
      <c r="B30" s="29" t="s">
        <v>1</v>
      </c>
      <c r="C30" s="78">
        <v>0</v>
      </c>
      <c r="D30" s="79">
        <v>1</v>
      </c>
      <c r="E30" s="79">
        <v>5</v>
      </c>
      <c r="F30" s="29" t="s">
        <v>84</v>
      </c>
      <c r="G30" s="29"/>
      <c r="H30" s="29"/>
      <c r="J30" s="44">
        <f t="shared" si="66"/>
        <v>0</v>
      </c>
      <c r="K30" s="44">
        <f t="shared" si="66"/>
        <v>0</v>
      </c>
      <c r="L30" s="44">
        <f t="shared" si="66"/>
        <v>0</v>
      </c>
      <c r="M30" s="44">
        <f>IF(M$1=$D30,$C30,0)</f>
        <v>0</v>
      </c>
      <c r="N30" s="44">
        <f t="shared" si="67"/>
        <v>0</v>
      </c>
      <c r="O30" s="44">
        <f t="shared" si="67"/>
        <v>0</v>
      </c>
      <c r="P30" s="44">
        <f t="shared" si="67"/>
        <v>0</v>
      </c>
      <c r="Q30" s="44">
        <f t="shared" si="67"/>
        <v>0</v>
      </c>
      <c r="R30" s="44">
        <f t="shared" si="67"/>
        <v>0</v>
      </c>
      <c r="S30" s="44">
        <f t="shared" si="67"/>
        <v>0</v>
      </c>
      <c r="T30" s="44">
        <f t="shared" si="67"/>
        <v>0</v>
      </c>
      <c r="U30" s="44">
        <f t="shared" si="15"/>
        <v>0</v>
      </c>
      <c r="V30" s="44">
        <f>IF(V$1=$D30,$C30,0)</f>
        <v>0</v>
      </c>
      <c r="W30" s="44">
        <f>IF(W$1=$D30,$C30,0)</f>
        <v>0</v>
      </c>
      <c r="X30" s="44">
        <f t="shared" si="17"/>
        <v>0</v>
      </c>
      <c r="Y30" s="44">
        <f t="shared" si="17"/>
        <v>0</v>
      </c>
      <c r="Z30" s="44">
        <f t="shared" si="18"/>
        <v>0</v>
      </c>
      <c r="AA30" s="44">
        <f t="shared" si="18"/>
        <v>0</v>
      </c>
      <c r="AB30" s="44">
        <f t="shared" si="18"/>
        <v>0</v>
      </c>
      <c r="AC30" s="44">
        <f t="shared" si="18"/>
        <v>0</v>
      </c>
      <c r="AD30" s="44"/>
      <c r="AE30" s="44"/>
      <c r="AF30" s="44"/>
      <c r="AG30" s="44"/>
      <c r="AH30" s="29"/>
      <c r="AI30" s="44">
        <f t="shared" si="68"/>
        <v>0</v>
      </c>
      <c r="AJ30" s="44">
        <f t="shared" si="68"/>
        <v>0</v>
      </c>
      <c r="AK30" s="44">
        <f t="shared" si="68"/>
        <v>0</v>
      </c>
      <c r="AL30" s="44">
        <f t="shared" si="68"/>
        <v>0</v>
      </c>
      <c r="AM30" s="44">
        <f t="shared" si="68"/>
        <v>0</v>
      </c>
      <c r="AN30" s="44">
        <f t="shared" si="68"/>
        <v>0</v>
      </c>
      <c r="AO30" s="44">
        <f t="shared" si="68"/>
        <v>0</v>
      </c>
      <c r="AP30" s="44">
        <f t="shared" si="68"/>
        <v>0</v>
      </c>
      <c r="AQ30" s="44">
        <f t="shared" si="68"/>
        <v>0</v>
      </c>
      <c r="AR30" s="44">
        <f t="shared" si="68"/>
        <v>0</v>
      </c>
      <c r="AS30" s="44">
        <f t="shared" si="69"/>
        <v>0</v>
      </c>
      <c r="AT30" s="44">
        <f t="shared" si="69"/>
        <v>0</v>
      </c>
      <c r="AU30" s="44">
        <f t="shared" si="69"/>
        <v>0</v>
      </c>
      <c r="AV30" s="44">
        <f t="shared" si="69"/>
        <v>0</v>
      </c>
      <c r="AW30" s="44">
        <f t="shared" si="69"/>
        <v>0</v>
      </c>
      <c r="AX30" s="44">
        <f t="shared" si="69"/>
        <v>0</v>
      </c>
      <c r="AY30" s="44">
        <f t="shared" si="69"/>
        <v>0</v>
      </c>
      <c r="AZ30" s="44">
        <f t="shared" si="69"/>
        <v>0</v>
      </c>
      <c r="BA30" s="44">
        <f t="shared" si="69"/>
        <v>0</v>
      </c>
      <c r="BB30" s="44">
        <f t="shared" si="69"/>
        <v>0</v>
      </c>
      <c r="BC30" s="29"/>
      <c r="BD30" s="44">
        <f>J30</f>
        <v>0</v>
      </c>
      <c r="BE30" s="44">
        <f t="shared" si="70"/>
        <v>0</v>
      </c>
      <c r="BF30" s="44">
        <f t="shared" si="70"/>
        <v>0</v>
      </c>
      <c r="BG30" s="44">
        <f t="shared" si="70"/>
        <v>0</v>
      </c>
      <c r="BH30" s="44">
        <f t="shared" si="70"/>
        <v>0</v>
      </c>
      <c r="BI30" s="44">
        <f t="shared" si="70"/>
        <v>0</v>
      </c>
      <c r="BJ30" s="44">
        <f t="shared" si="70"/>
        <v>0</v>
      </c>
      <c r="BK30" s="44">
        <f t="shared" si="70"/>
        <v>0</v>
      </c>
      <c r="BL30" s="44">
        <f t="shared" si="70"/>
        <v>0</v>
      </c>
      <c r="BM30" s="44">
        <f t="shared" si="71"/>
        <v>0</v>
      </c>
      <c r="BN30" s="44">
        <f t="shared" si="71"/>
        <v>0</v>
      </c>
      <c r="BO30" s="44">
        <f t="shared" si="71"/>
        <v>0</v>
      </c>
      <c r="BP30" s="44">
        <f t="shared" si="71"/>
        <v>0</v>
      </c>
      <c r="BQ30" s="44">
        <f t="shared" si="71"/>
        <v>0</v>
      </c>
      <c r="BR30" s="44">
        <f t="shared" si="71"/>
        <v>0</v>
      </c>
      <c r="BS30" s="44">
        <f t="shared" si="71"/>
        <v>0</v>
      </c>
      <c r="BT30" s="44">
        <f t="shared" si="71"/>
        <v>0</v>
      </c>
      <c r="BU30" s="44">
        <f t="shared" si="71"/>
        <v>0</v>
      </c>
      <c r="BV30" s="44">
        <f t="shared" si="71"/>
        <v>0</v>
      </c>
      <c r="BW30" s="44">
        <f t="shared" si="71"/>
        <v>0</v>
      </c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</row>
    <row r="31" spans="1:132" s="77" customFormat="1" x14ac:dyDescent="0.3">
      <c r="A31" s="80" t="s">
        <v>85</v>
      </c>
      <c r="B31" s="81"/>
      <c r="C31" s="82"/>
      <c r="D31" s="81"/>
      <c r="E31" s="81"/>
      <c r="F31" s="81"/>
      <c r="G31" s="81"/>
      <c r="H31" s="81"/>
      <c r="I31" s="83"/>
      <c r="J31" s="84">
        <f t="shared" ref="J31:AC31" si="72">SUM(J5:J30)</f>
        <v>0</v>
      </c>
      <c r="K31" s="84">
        <f t="shared" si="72"/>
        <v>0</v>
      </c>
      <c r="L31" s="84">
        <f t="shared" si="72"/>
        <v>0</v>
      </c>
      <c r="M31" s="84">
        <f t="shared" si="72"/>
        <v>0</v>
      </c>
      <c r="N31" s="84">
        <f t="shared" si="72"/>
        <v>0</v>
      </c>
      <c r="O31" s="84">
        <f t="shared" si="72"/>
        <v>0</v>
      </c>
      <c r="P31" s="84">
        <f t="shared" si="72"/>
        <v>0</v>
      </c>
      <c r="Q31" s="84">
        <f t="shared" si="72"/>
        <v>0</v>
      </c>
      <c r="R31" s="84">
        <f t="shared" si="72"/>
        <v>0</v>
      </c>
      <c r="S31" s="84">
        <f t="shared" si="72"/>
        <v>0</v>
      </c>
      <c r="T31" s="84">
        <f t="shared" si="72"/>
        <v>0</v>
      </c>
      <c r="U31" s="84">
        <f t="shared" si="72"/>
        <v>0</v>
      </c>
      <c r="V31" s="84">
        <f t="shared" si="72"/>
        <v>0</v>
      </c>
      <c r="W31" s="84">
        <f t="shared" si="72"/>
        <v>0</v>
      </c>
      <c r="X31" s="84">
        <f t="shared" si="72"/>
        <v>0</v>
      </c>
      <c r="Y31" s="84">
        <f t="shared" si="72"/>
        <v>0</v>
      </c>
      <c r="Z31" s="84">
        <f t="shared" si="72"/>
        <v>0</v>
      </c>
      <c r="AA31" s="84">
        <f t="shared" si="72"/>
        <v>0</v>
      </c>
      <c r="AB31" s="84">
        <f t="shared" si="72"/>
        <v>0</v>
      </c>
      <c r="AC31" s="84">
        <f t="shared" si="72"/>
        <v>0</v>
      </c>
      <c r="AD31" s="44"/>
      <c r="AE31" s="44"/>
      <c r="AF31" s="44"/>
      <c r="AG31" s="44"/>
      <c r="AH31" s="29"/>
      <c r="AI31" s="84">
        <f t="shared" ref="AI31:BB31" si="73">SUM(AI5:AI30)</f>
        <v>0</v>
      </c>
      <c r="AJ31" s="84">
        <f t="shared" si="73"/>
        <v>0</v>
      </c>
      <c r="AK31" s="84">
        <f t="shared" si="73"/>
        <v>0</v>
      </c>
      <c r="AL31" s="84">
        <f t="shared" si="73"/>
        <v>0</v>
      </c>
      <c r="AM31" s="84">
        <f t="shared" si="73"/>
        <v>0</v>
      </c>
      <c r="AN31" s="84">
        <f t="shared" si="73"/>
        <v>0</v>
      </c>
      <c r="AO31" s="84">
        <f t="shared" si="73"/>
        <v>0</v>
      </c>
      <c r="AP31" s="84">
        <f t="shared" si="73"/>
        <v>0</v>
      </c>
      <c r="AQ31" s="84">
        <f t="shared" si="73"/>
        <v>0</v>
      </c>
      <c r="AR31" s="84">
        <f t="shared" si="73"/>
        <v>0</v>
      </c>
      <c r="AS31" s="84">
        <f t="shared" si="73"/>
        <v>0</v>
      </c>
      <c r="AT31" s="84">
        <f t="shared" si="73"/>
        <v>0</v>
      </c>
      <c r="AU31" s="84">
        <f t="shared" si="73"/>
        <v>0</v>
      </c>
      <c r="AV31" s="84">
        <f t="shared" si="73"/>
        <v>0</v>
      </c>
      <c r="AW31" s="84">
        <f t="shared" si="73"/>
        <v>0</v>
      </c>
      <c r="AX31" s="84">
        <f t="shared" si="73"/>
        <v>0</v>
      </c>
      <c r="AY31" s="84">
        <f t="shared" si="73"/>
        <v>0</v>
      </c>
      <c r="AZ31" s="84">
        <f t="shared" si="73"/>
        <v>0</v>
      </c>
      <c r="BA31" s="84">
        <f t="shared" si="73"/>
        <v>0</v>
      </c>
      <c r="BB31" s="84">
        <f t="shared" si="73"/>
        <v>0</v>
      </c>
      <c r="BC31" s="29"/>
      <c r="BD31" s="84">
        <f t="shared" ref="BD31:BW31" si="74">SUM(BD5:BD30)</f>
        <v>0</v>
      </c>
      <c r="BE31" s="84">
        <f t="shared" si="74"/>
        <v>0</v>
      </c>
      <c r="BF31" s="84">
        <f t="shared" si="74"/>
        <v>0</v>
      </c>
      <c r="BG31" s="84">
        <f t="shared" si="74"/>
        <v>0</v>
      </c>
      <c r="BH31" s="84">
        <f t="shared" si="74"/>
        <v>0</v>
      </c>
      <c r="BI31" s="84">
        <f t="shared" si="74"/>
        <v>0</v>
      </c>
      <c r="BJ31" s="84">
        <f t="shared" si="74"/>
        <v>0</v>
      </c>
      <c r="BK31" s="84">
        <f t="shared" si="74"/>
        <v>0</v>
      </c>
      <c r="BL31" s="84">
        <f t="shared" si="74"/>
        <v>0</v>
      </c>
      <c r="BM31" s="84">
        <f t="shared" si="74"/>
        <v>0</v>
      </c>
      <c r="BN31" s="84">
        <f t="shared" si="74"/>
        <v>0</v>
      </c>
      <c r="BO31" s="84">
        <f t="shared" si="74"/>
        <v>0</v>
      </c>
      <c r="BP31" s="84">
        <f t="shared" si="74"/>
        <v>0</v>
      </c>
      <c r="BQ31" s="84">
        <f t="shared" si="74"/>
        <v>0</v>
      </c>
      <c r="BR31" s="84">
        <f t="shared" si="74"/>
        <v>0</v>
      </c>
      <c r="BS31" s="84">
        <f t="shared" si="74"/>
        <v>0</v>
      </c>
      <c r="BT31" s="84">
        <f t="shared" si="74"/>
        <v>0</v>
      </c>
      <c r="BU31" s="84">
        <f t="shared" si="74"/>
        <v>0</v>
      </c>
      <c r="BV31" s="84">
        <f t="shared" si="74"/>
        <v>0</v>
      </c>
      <c r="BW31" s="84">
        <f t="shared" si="74"/>
        <v>0</v>
      </c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</row>
    <row r="32" spans="1:132" s="85" customFormat="1" x14ac:dyDescent="0.3">
      <c r="B32" s="86" t="s">
        <v>86</v>
      </c>
      <c r="C32" s="87"/>
      <c r="D32" s="29"/>
      <c r="E32" s="29"/>
      <c r="F32" s="29"/>
      <c r="G32" s="86"/>
      <c r="H32" s="86"/>
      <c r="J32" s="88">
        <f>G32+J31</f>
        <v>0</v>
      </c>
      <c r="K32" s="88">
        <f>J32+K31</f>
        <v>0</v>
      </c>
      <c r="L32" s="88">
        <f>K32+L31</f>
        <v>0</v>
      </c>
      <c r="M32" s="88">
        <f>L32+M31</f>
        <v>0</v>
      </c>
      <c r="N32" s="88">
        <f>M32+N31</f>
        <v>0</v>
      </c>
      <c r="O32" s="88">
        <f t="shared" ref="O32:Y32" si="75">N32+O31</f>
        <v>0</v>
      </c>
      <c r="P32" s="88">
        <f t="shared" si="75"/>
        <v>0</v>
      </c>
      <c r="Q32" s="88">
        <f t="shared" si="75"/>
        <v>0</v>
      </c>
      <c r="R32" s="88">
        <f t="shared" si="75"/>
        <v>0</v>
      </c>
      <c r="S32" s="88">
        <f t="shared" si="75"/>
        <v>0</v>
      </c>
      <c r="T32" s="88">
        <f t="shared" si="75"/>
        <v>0</v>
      </c>
      <c r="U32" s="88">
        <f t="shared" si="75"/>
        <v>0</v>
      </c>
      <c r="V32" s="88">
        <f t="shared" si="75"/>
        <v>0</v>
      </c>
      <c r="W32" s="88">
        <f t="shared" si="75"/>
        <v>0</v>
      </c>
      <c r="X32" s="88">
        <f t="shared" si="75"/>
        <v>0</v>
      </c>
      <c r="Y32" s="88">
        <f t="shared" si="75"/>
        <v>0</v>
      </c>
      <c r="Z32" s="88">
        <f>Y32+Z31</f>
        <v>0</v>
      </c>
      <c r="AA32" s="88">
        <f>Z32+AA31</f>
        <v>0</v>
      </c>
      <c r="AB32" s="88">
        <f>AA32+AB31</f>
        <v>0</v>
      </c>
      <c r="AC32" s="88">
        <f>AB32+AC31</f>
        <v>0</v>
      </c>
      <c r="AD32" s="88"/>
      <c r="AE32" s="88"/>
      <c r="AF32" s="88"/>
      <c r="AG32" s="88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8">
        <f>BD31</f>
        <v>0</v>
      </c>
      <c r="BE32" s="88">
        <f>BD32+BE31</f>
        <v>0</v>
      </c>
      <c r="BF32" s="88">
        <f t="shared" ref="BF32:BS32" si="76">BE32+BF31</f>
        <v>0</v>
      </c>
      <c r="BG32" s="88">
        <f t="shared" si="76"/>
        <v>0</v>
      </c>
      <c r="BH32" s="88">
        <f t="shared" si="76"/>
        <v>0</v>
      </c>
      <c r="BI32" s="88">
        <f t="shared" si="76"/>
        <v>0</v>
      </c>
      <c r="BJ32" s="88">
        <f t="shared" si="76"/>
        <v>0</v>
      </c>
      <c r="BK32" s="88">
        <f t="shared" si="76"/>
        <v>0</v>
      </c>
      <c r="BL32" s="88">
        <f t="shared" si="76"/>
        <v>0</v>
      </c>
      <c r="BM32" s="88">
        <f t="shared" si="76"/>
        <v>0</v>
      </c>
      <c r="BN32" s="88">
        <f t="shared" si="76"/>
        <v>0</v>
      </c>
      <c r="BO32" s="88">
        <f t="shared" si="76"/>
        <v>0</v>
      </c>
      <c r="BP32" s="88">
        <f t="shared" si="76"/>
        <v>0</v>
      </c>
      <c r="BQ32" s="88">
        <f t="shared" si="76"/>
        <v>0</v>
      </c>
      <c r="BR32" s="88">
        <f t="shared" si="76"/>
        <v>0</v>
      </c>
      <c r="BS32" s="88">
        <f t="shared" si="76"/>
        <v>0</v>
      </c>
      <c r="BT32" s="88">
        <f>BS32+BT31</f>
        <v>0</v>
      </c>
      <c r="BU32" s="88">
        <f>BT32+BU31</f>
        <v>0</v>
      </c>
      <c r="BV32" s="88">
        <f>BU32+BV31</f>
        <v>0</v>
      </c>
      <c r="BW32" s="88">
        <f>BV32+BW31</f>
        <v>0</v>
      </c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</row>
    <row r="33" spans="1:132" s="77" customFormat="1" x14ac:dyDescent="0.3">
      <c r="B33" s="46" t="s">
        <v>87</v>
      </c>
      <c r="C33" s="48"/>
      <c r="D33" s="29"/>
      <c r="E33" s="29"/>
      <c r="F33" s="29"/>
      <c r="G33" s="29"/>
      <c r="H33" s="29"/>
      <c r="J33" s="44">
        <f>SUM(J7:J30)</f>
        <v>0</v>
      </c>
      <c r="K33" s="44">
        <f t="shared" ref="K33:AC33" si="77">SUM(K7:K30)</f>
        <v>0</v>
      </c>
      <c r="L33" s="44">
        <f t="shared" si="77"/>
        <v>0</v>
      </c>
      <c r="M33" s="44">
        <f t="shared" si="77"/>
        <v>0</v>
      </c>
      <c r="N33" s="44">
        <f t="shared" si="77"/>
        <v>0</v>
      </c>
      <c r="O33" s="44">
        <f t="shared" si="77"/>
        <v>0</v>
      </c>
      <c r="P33" s="44">
        <f t="shared" si="77"/>
        <v>0</v>
      </c>
      <c r="Q33" s="44">
        <f t="shared" si="77"/>
        <v>0</v>
      </c>
      <c r="R33" s="44">
        <f t="shared" si="77"/>
        <v>0</v>
      </c>
      <c r="S33" s="44">
        <f t="shared" si="77"/>
        <v>0</v>
      </c>
      <c r="T33" s="44">
        <f t="shared" si="77"/>
        <v>0</v>
      </c>
      <c r="U33" s="44">
        <f t="shared" si="77"/>
        <v>0</v>
      </c>
      <c r="V33" s="44">
        <f t="shared" si="77"/>
        <v>0</v>
      </c>
      <c r="W33" s="44">
        <f t="shared" si="77"/>
        <v>0</v>
      </c>
      <c r="X33" s="44">
        <f t="shared" si="77"/>
        <v>0</v>
      </c>
      <c r="Y33" s="44">
        <f t="shared" si="77"/>
        <v>0</v>
      </c>
      <c r="Z33" s="44">
        <f t="shared" si="77"/>
        <v>0</v>
      </c>
      <c r="AA33" s="44">
        <f t="shared" si="77"/>
        <v>0</v>
      </c>
      <c r="AB33" s="44">
        <f t="shared" si="77"/>
        <v>0</v>
      </c>
      <c r="AC33" s="44">
        <f t="shared" si="77"/>
        <v>0</v>
      </c>
      <c r="AD33" s="44"/>
      <c r="AE33" s="44"/>
      <c r="AF33" s="44"/>
      <c r="AG33" s="44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44">
        <f t="shared" ref="BD33:BW33" si="78">J32-BD32</f>
        <v>0</v>
      </c>
      <c r="BE33" s="44">
        <f t="shared" si="78"/>
        <v>0</v>
      </c>
      <c r="BF33" s="44">
        <f t="shared" si="78"/>
        <v>0</v>
      </c>
      <c r="BG33" s="44">
        <f t="shared" si="78"/>
        <v>0</v>
      </c>
      <c r="BH33" s="44">
        <f t="shared" si="78"/>
        <v>0</v>
      </c>
      <c r="BI33" s="44">
        <f t="shared" si="78"/>
        <v>0</v>
      </c>
      <c r="BJ33" s="44">
        <f t="shared" si="78"/>
        <v>0</v>
      </c>
      <c r="BK33" s="44">
        <f t="shared" si="78"/>
        <v>0</v>
      </c>
      <c r="BL33" s="44">
        <f t="shared" si="78"/>
        <v>0</v>
      </c>
      <c r="BM33" s="44">
        <f t="shared" si="78"/>
        <v>0</v>
      </c>
      <c r="BN33" s="44">
        <f t="shared" si="78"/>
        <v>0</v>
      </c>
      <c r="BO33" s="44">
        <f t="shared" si="78"/>
        <v>0</v>
      </c>
      <c r="BP33" s="44">
        <f t="shared" si="78"/>
        <v>0</v>
      </c>
      <c r="BQ33" s="44">
        <f t="shared" si="78"/>
        <v>0</v>
      </c>
      <c r="BR33" s="44">
        <f t="shared" si="78"/>
        <v>0</v>
      </c>
      <c r="BS33" s="44">
        <f t="shared" si="78"/>
        <v>0</v>
      </c>
      <c r="BT33" s="44">
        <f t="shared" si="78"/>
        <v>0</v>
      </c>
      <c r="BU33" s="44">
        <f t="shared" si="78"/>
        <v>0</v>
      </c>
      <c r="BV33" s="44">
        <f t="shared" si="78"/>
        <v>0</v>
      </c>
      <c r="BW33" s="44">
        <f t="shared" si="78"/>
        <v>0</v>
      </c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</row>
    <row r="34" spans="1:132" x14ac:dyDescent="0.3"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:132" s="85" customFormat="1" x14ac:dyDescent="0.3">
      <c r="B35" s="86"/>
      <c r="C35" s="87"/>
      <c r="D35" s="29"/>
      <c r="E35" s="29"/>
      <c r="F35" s="29"/>
      <c r="G35" s="86"/>
      <c r="H35" s="8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</row>
    <row r="36" spans="1:132" s="77" customFormat="1" x14ac:dyDescent="0.3">
      <c r="A36" s="76"/>
      <c r="B36" s="89" t="s">
        <v>88</v>
      </c>
      <c r="C36" s="90"/>
      <c r="D36" s="91"/>
      <c r="E36" s="89"/>
      <c r="F36" s="89"/>
      <c r="G36" s="91"/>
      <c r="H36" s="91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29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</row>
    <row r="37" spans="1:132" x14ac:dyDescent="0.3">
      <c r="B37" s="29" t="s">
        <v>89</v>
      </c>
      <c r="C37" s="78">
        <v>0</v>
      </c>
      <c r="D37" s="79">
        <v>1</v>
      </c>
      <c r="E37" s="79"/>
      <c r="F37" s="79"/>
      <c r="G37" s="79"/>
      <c r="H37" s="79"/>
      <c r="J37" s="44">
        <f t="shared" ref="J37:Y37" si="79">IF(J$1=$D37,$C37,0)</f>
        <v>0</v>
      </c>
      <c r="K37" s="44">
        <f t="shared" si="79"/>
        <v>0</v>
      </c>
      <c r="L37" s="44">
        <f t="shared" si="79"/>
        <v>0</v>
      </c>
      <c r="M37" s="44">
        <f t="shared" si="79"/>
        <v>0</v>
      </c>
      <c r="N37" s="44">
        <f t="shared" si="79"/>
        <v>0</v>
      </c>
      <c r="O37" s="44">
        <f t="shared" si="79"/>
        <v>0</v>
      </c>
      <c r="P37" s="44">
        <f t="shared" si="79"/>
        <v>0</v>
      </c>
      <c r="Q37" s="44">
        <f t="shared" si="79"/>
        <v>0</v>
      </c>
      <c r="R37" s="44">
        <f t="shared" si="79"/>
        <v>0</v>
      </c>
      <c r="S37" s="44">
        <f t="shared" si="79"/>
        <v>0</v>
      </c>
      <c r="T37" s="44">
        <f t="shared" si="79"/>
        <v>0</v>
      </c>
      <c r="U37" s="44">
        <f t="shared" si="79"/>
        <v>0</v>
      </c>
      <c r="V37" s="44">
        <f t="shared" si="79"/>
        <v>0</v>
      </c>
      <c r="W37" s="44">
        <f t="shared" si="79"/>
        <v>0</v>
      </c>
      <c r="X37" s="44">
        <f t="shared" si="79"/>
        <v>0</v>
      </c>
      <c r="Y37" s="44">
        <f t="shared" si="79"/>
        <v>0</v>
      </c>
      <c r="Z37" s="44">
        <f t="shared" ref="K37:AC41" si="80">IF(Z$1=$D37,$C37,0)</f>
        <v>0</v>
      </c>
      <c r="AA37" s="44">
        <f t="shared" si="80"/>
        <v>0</v>
      </c>
      <c r="AB37" s="44">
        <f t="shared" si="80"/>
        <v>0</v>
      </c>
      <c r="AC37" s="44">
        <f t="shared" si="80"/>
        <v>0</v>
      </c>
      <c r="AD37" s="44"/>
      <c r="AE37" s="44"/>
      <c r="AF37" s="44"/>
      <c r="AG37" s="44"/>
      <c r="AI37" s="44"/>
    </row>
    <row r="38" spans="1:132" x14ac:dyDescent="0.3">
      <c r="B38" s="29" t="s">
        <v>90</v>
      </c>
      <c r="C38" s="78">
        <v>0</v>
      </c>
      <c r="D38" s="79">
        <v>4</v>
      </c>
      <c r="E38" s="79"/>
      <c r="F38" s="79"/>
      <c r="G38" s="79"/>
      <c r="H38" s="79"/>
      <c r="J38" s="44">
        <f>IF(J$1=$D38,$C38,0)</f>
        <v>0</v>
      </c>
      <c r="K38" s="44">
        <f t="shared" si="80"/>
        <v>0</v>
      </c>
      <c r="L38" s="44">
        <f t="shared" si="80"/>
        <v>0</v>
      </c>
      <c r="M38" s="44">
        <f t="shared" si="80"/>
        <v>0</v>
      </c>
      <c r="N38" s="44">
        <f t="shared" si="80"/>
        <v>0</v>
      </c>
      <c r="O38" s="44">
        <f t="shared" si="80"/>
        <v>0</v>
      </c>
      <c r="P38" s="44">
        <f t="shared" si="80"/>
        <v>0</v>
      </c>
      <c r="Q38" s="44">
        <f t="shared" si="80"/>
        <v>0</v>
      </c>
      <c r="R38" s="44">
        <f t="shared" si="80"/>
        <v>0</v>
      </c>
      <c r="S38" s="44">
        <f t="shared" si="80"/>
        <v>0</v>
      </c>
      <c r="T38" s="44">
        <f t="shared" si="80"/>
        <v>0</v>
      </c>
      <c r="U38" s="44">
        <f t="shared" si="80"/>
        <v>0</v>
      </c>
      <c r="V38" s="44">
        <f t="shared" si="80"/>
        <v>0</v>
      </c>
      <c r="W38" s="44">
        <f t="shared" si="80"/>
        <v>0</v>
      </c>
      <c r="X38" s="44">
        <f t="shared" si="80"/>
        <v>0</v>
      </c>
      <c r="Y38" s="44">
        <f t="shared" si="80"/>
        <v>0</v>
      </c>
      <c r="Z38" s="44">
        <f t="shared" si="80"/>
        <v>0</v>
      </c>
      <c r="AA38" s="44">
        <f t="shared" si="80"/>
        <v>0</v>
      </c>
      <c r="AB38" s="44">
        <f t="shared" si="80"/>
        <v>0</v>
      </c>
      <c r="AC38" s="44">
        <f t="shared" si="80"/>
        <v>0</v>
      </c>
      <c r="AD38" s="44"/>
      <c r="AE38" s="44"/>
      <c r="AF38" s="44"/>
      <c r="AG38" s="44"/>
    </row>
    <row r="39" spans="1:132" x14ac:dyDescent="0.3">
      <c r="B39" s="29" t="s">
        <v>91</v>
      </c>
      <c r="C39" s="78">
        <v>0</v>
      </c>
      <c r="D39" s="79">
        <v>6</v>
      </c>
      <c r="E39" s="79"/>
      <c r="F39" s="79"/>
      <c r="G39" s="79"/>
      <c r="H39" s="79"/>
      <c r="J39" s="44">
        <f>IF(J$1=$D39,$C39,0)</f>
        <v>0</v>
      </c>
      <c r="K39" s="44">
        <f t="shared" si="80"/>
        <v>0</v>
      </c>
      <c r="L39" s="44">
        <f t="shared" si="80"/>
        <v>0</v>
      </c>
      <c r="M39" s="44">
        <f t="shared" si="80"/>
        <v>0</v>
      </c>
      <c r="N39" s="44">
        <f t="shared" si="80"/>
        <v>0</v>
      </c>
      <c r="O39" s="44">
        <f t="shared" si="80"/>
        <v>0</v>
      </c>
      <c r="P39" s="44">
        <f t="shared" si="80"/>
        <v>0</v>
      </c>
      <c r="Q39" s="44">
        <f t="shared" si="80"/>
        <v>0</v>
      </c>
      <c r="R39" s="44">
        <f t="shared" si="80"/>
        <v>0</v>
      </c>
      <c r="S39" s="44">
        <f t="shared" si="80"/>
        <v>0</v>
      </c>
      <c r="T39" s="44">
        <f t="shared" si="80"/>
        <v>0</v>
      </c>
      <c r="U39" s="44">
        <f t="shared" si="80"/>
        <v>0</v>
      </c>
      <c r="V39" s="44">
        <f t="shared" si="80"/>
        <v>0</v>
      </c>
      <c r="W39" s="44">
        <f t="shared" si="80"/>
        <v>0</v>
      </c>
      <c r="X39" s="44">
        <f t="shared" si="80"/>
        <v>0</v>
      </c>
      <c r="Y39" s="44">
        <f t="shared" si="80"/>
        <v>0</v>
      </c>
      <c r="Z39" s="44">
        <f t="shared" si="80"/>
        <v>0</v>
      </c>
      <c r="AA39" s="44">
        <f t="shared" si="80"/>
        <v>0</v>
      </c>
      <c r="AB39" s="44">
        <f t="shared" si="80"/>
        <v>0</v>
      </c>
      <c r="AC39" s="44">
        <f t="shared" si="80"/>
        <v>0</v>
      </c>
      <c r="AD39" s="44"/>
      <c r="AE39" s="44"/>
      <c r="AF39" s="44"/>
      <c r="AG39" s="44"/>
    </row>
    <row r="40" spans="1:132" x14ac:dyDescent="0.3">
      <c r="B40" s="29" t="s">
        <v>92</v>
      </c>
      <c r="C40" s="78">
        <v>0</v>
      </c>
      <c r="D40" s="79">
        <v>1</v>
      </c>
      <c r="E40" s="79"/>
      <c r="F40" s="79"/>
      <c r="G40" s="79"/>
      <c r="H40" s="79"/>
      <c r="J40" s="44">
        <f>IF(J$1=$D40,$C40,0)</f>
        <v>0</v>
      </c>
      <c r="K40" s="44">
        <f t="shared" si="80"/>
        <v>0</v>
      </c>
      <c r="L40" s="44">
        <f t="shared" si="80"/>
        <v>0</v>
      </c>
      <c r="M40" s="44">
        <f t="shared" si="80"/>
        <v>0</v>
      </c>
      <c r="N40" s="44">
        <f t="shared" si="80"/>
        <v>0</v>
      </c>
      <c r="O40" s="44">
        <f t="shared" si="80"/>
        <v>0</v>
      </c>
      <c r="P40" s="44">
        <f t="shared" si="80"/>
        <v>0</v>
      </c>
      <c r="Q40" s="44">
        <f t="shared" si="80"/>
        <v>0</v>
      </c>
      <c r="R40" s="44">
        <f t="shared" si="80"/>
        <v>0</v>
      </c>
      <c r="S40" s="44">
        <f t="shared" si="80"/>
        <v>0</v>
      </c>
      <c r="T40" s="44">
        <f t="shared" si="80"/>
        <v>0</v>
      </c>
      <c r="U40" s="44">
        <f t="shared" si="80"/>
        <v>0</v>
      </c>
      <c r="V40" s="44">
        <f t="shared" si="80"/>
        <v>0</v>
      </c>
      <c r="W40" s="44">
        <f t="shared" si="80"/>
        <v>0</v>
      </c>
      <c r="X40" s="44">
        <f t="shared" si="80"/>
        <v>0</v>
      </c>
      <c r="Y40" s="44">
        <f t="shared" si="80"/>
        <v>0</v>
      </c>
      <c r="Z40" s="44">
        <f t="shared" si="80"/>
        <v>0</v>
      </c>
      <c r="AA40" s="44">
        <f t="shared" si="80"/>
        <v>0</v>
      </c>
      <c r="AB40" s="44">
        <f t="shared" si="80"/>
        <v>0</v>
      </c>
      <c r="AC40" s="44">
        <f t="shared" si="80"/>
        <v>0</v>
      </c>
      <c r="AD40" s="44"/>
      <c r="AE40" s="44"/>
      <c r="AF40" s="44"/>
      <c r="AG40" s="44"/>
    </row>
    <row r="41" spans="1:132" x14ac:dyDescent="0.3">
      <c r="B41" s="29" t="s">
        <v>93</v>
      </c>
      <c r="C41" s="78">
        <v>0</v>
      </c>
      <c r="D41" s="79">
        <v>1</v>
      </c>
      <c r="E41" s="79"/>
      <c r="F41" s="79"/>
      <c r="G41" s="79"/>
      <c r="H41" s="79"/>
      <c r="J41" s="44">
        <f>IF(J$1=$D41,$C41,0)</f>
        <v>0</v>
      </c>
      <c r="K41" s="44">
        <f t="shared" si="80"/>
        <v>0</v>
      </c>
      <c r="L41" s="44">
        <f t="shared" si="80"/>
        <v>0</v>
      </c>
      <c r="M41" s="44">
        <f t="shared" si="80"/>
        <v>0</v>
      </c>
      <c r="N41" s="44">
        <f t="shared" si="80"/>
        <v>0</v>
      </c>
      <c r="O41" s="44">
        <f t="shared" si="80"/>
        <v>0</v>
      </c>
      <c r="P41" s="44">
        <f t="shared" si="80"/>
        <v>0</v>
      </c>
      <c r="Q41" s="44">
        <f t="shared" si="80"/>
        <v>0</v>
      </c>
      <c r="R41" s="44">
        <f t="shared" si="80"/>
        <v>0</v>
      </c>
      <c r="S41" s="44">
        <f t="shared" si="80"/>
        <v>0</v>
      </c>
      <c r="T41" s="44">
        <f t="shared" si="80"/>
        <v>0</v>
      </c>
      <c r="U41" s="44">
        <f t="shared" si="80"/>
        <v>0</v>
      </c>
      <c r="V41" s="44">
        <f t="shared" si="80"/>
        <v>0</v>
      </c>
      <c r="W41" s="44">
        <f t="shared" si="80"/>
        <v>0</v>
      </c>
      <c r="X41" s="44">
        <f t="shared" si="80"/>
        <v>0</v>
      </c>
      <c r="Y41" s="44">
        <f t="shared" si="80"/>
        <v>0</v>
      </c>
      <c r="Z41" s="44">
        <f t="shared" si="80"/>
        <v>0</v>
      </c>
      <c r="AA41" s="44">
        <f t="shared" si="80"/>
        <v>0</v>
      </c>
      <c r="AB41" s="44">
        <f t="shared" si="80"/>
        <v>0</v>
      </c>
      <c r="AC41" s="44">
        <f t="shared" si="80"/>
        <v>0</v>
      </c>
      <c r="AD41" s="44"/>
      <c r="AE41" s="44"/>
      <c r="AF41" s="44"/>
      <c r="AG41" s="44"/>
    </row>
    <row r="42" spans="1:132" s="81" customFormat="1" x14ac:dyDescent="0.3">
      <c r="A42" s="80" t="s">
        <v>85</v>
      </c>
      <c r="C42" s="82"/>
      <c r="J42" s="84">
        <f>SUM(J36:J41)</f>
        <v>0</v>
      </c>
      <c r="K42" s="84">
        <f t="shared" ref="K42:AC42" si="81">SUM(K36:K41)</f>
        <v>0</v>
      </c>
      <c r="L42" s="84">
        <f t="shared" si="81"/>
        <v>0</v>
      </c>
      <c r="M42" s="84">
        <f t="shared" si="81"/>
        <v>0</v>
      </c>
      <c r="N42" s="84">
        <f t="shared" si="81"/>
        <v>0</v>
      </c>
      <c r="O42" s="84">
        <f t="shared" si="81"/>
        <v>0</v>
      </c>
      <c r="P42" s="84">
        <f t="shared" si="81"/>
        <v>0</v>
      </c>
      <c r="Q42" s="84">
        <f t="shared" si="81"/>
        <v>0</v>
      </c>
      <c r="R42" s="84">
        <f t="shared" si="81"/>
        <v>0</v>
      </c>
      <c r="S42" s="84">
        <f t="shared" si="81"/>
        <v>0</v>
      </c>
      <c r="T42" s="84">
        <f t="shared" si="81"/>
        <v>0</v>
      </c>
      <c r="U42" s="84">
        <f t="shared" si="81"/>
        <v>0</v>
      </c>
      <c r="V42" s="84">
        <f t="shared" si="81"/>
        <v>0</v>
      </c>
      <c r="W42" s="84">
        <f t="shared" si="81"/>
        <v>0</v>
      </c>
      <c r="X42" s="84">
        <f t="shared" si="81"/>
        <v>0</v>
      </c>
      <c r="Y42" s="84">
        <f t="shared" si="81"/>
        <v>0</v>
      </c>
      <c r="Z42" s="84">
        <f t="shared" si="81"/>
        <v>0</v>
      </c>
      <c r="AA42" s="84">
        <f t="shared" si="81"/>
        <v>0</v>
      </c>
      <c r="AB42" s="84">
        <f t="shared" si="81"/>
        <v>0</v>
      </c>
      <c r="AC42" s="84">
        <f t="shared" si="81"/>
        <v>0</v>
      </c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</row>
    <row r="43" spans="1:132" x14ac:dyDescent="0.3"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:132" s="72" customFormat="1" x14ac:dyDescent="0.3">
      <c r="A44" s="68" t="s">
        <v>76</v>
      </c>
      <c r="B44" s="70"/>
      <c r="C44" s="71"/>
      <c r="D44" s="70"/>
      <c r="E44" s="70"/>
      <c r="F44" s="70"/>
      <c r="G44" s="70"/>
      <c r="H44" s="70"/>
      <c r="I44" s="70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92"/>
      <c r="AE44" s="92"/>
      <c r="AF44" s="92"/>
      <c r="AG44" s="92"/>
    </row>
    <row r="45" spans="1:132" s="72" customFormat="1" x14ac:dyDescent="0.3">
      <c r="A45" s="68"/>
      <c r="B45" s="70" t="s">
        <v>202</v>
      </c>
      <c r="C45" s="71"/>
      <c r="D45" s="70"/>
      <c r="E45" s="70"/>
      <c r="F45" s="70"/>
      <c r="G45" s="70"/>
      <c r="H45" s="70"/>
      <c r="I45" s="70"/>
      <c r="J45" s="69">
        <f>J7-AI7</f>
        <v>0</v>
      </c>
      <c r="K45" s="69">
        <f>K7-AJ7+J45</f>
        <v>0</v>
      </c>
      <c r="L45" s="69">
        <f t="shared" ref="L45:AC45" si="82">L7-AK7+K45</f>
        <v>0</v>
      </c>
      <c r="M45" s="69">
        <f t="shared" si="82"/>
        <v>0</v>
      </c>
      <c r="N45" s="69">
        <f t="shared" si="82"/>
        <v>0</v>
      </c>
      <c r="O45" s="69">
        <f t="shared" si="82"/>
        <v>0</v>
      </c>
      <c r="P45" s="69">
        <f t="shared" si="82"/>
        <v>0</v>
      </c>
      <c r="Q45" s="69">
        <f t="shared" si="82"/>
        <v>0</v>
      </c>
      <c r="R45" s="69">
        <f t="shared" si="82"/>
        <v>0</v>
      </c>
      <c r="S45" s="69">
        <f t="shared" si="82"/>
        <v>0</v>
      </c>
      <c r="T45" s="69">
        <f t="shared" si="82"/>
        <v>0</v>
      </c>
      <c r="U45" s="69">
        <f t="shared" si="82"/>
        <v>0</v>
      </c>
      <c r="V45" s="69">
        <f t="shared" si="82"/>
        <v>0</v>
      </c>
      <c r="W45" s="69">
        <f t="shared" si="82"/>
        <v>0</v>
      </c>
      <c r="X45" s="69">
        <f t="shared" si="82"/>
        <v>0</v>
      </c>
      <c r="Y45" s="69">
        <f t="shared" si="82"/>
        <v>0</v>
      </c>
      <c r="Z45" s="69">
        <f t="shared" si="82"/>
        <v>0</v>
      </c>
      <c r="AA45" s="69">
        <f t="shared" si="82"/>
        <v>0</v>
      </c>
      <c r="AB45" s="69">
        <f t="shared" si="82"/>
        <v>0</v>
      </c>
      <c r="AC45" s="69">
        <f t="shared" si="82"/>
        <v>0</v>
      </c>
      <c r="AD45" s="92"/>
      <c r="AE45" s="92"/>
      <c r="AF45" s="92"/>
      <c r="AG45" s="92"/>
    </row>
    <row r="46" spans="1:132" s="72" customFormat="1" x14ac:dyDescent="0.3">
      <c r="A46" s="68"/>
      <c r="B46" s="70" t="s">
        <v>207</v>
      </c>
      <c r="C46" s="71"/>
      <c r="D46" s="70"/>
      <c r="E46" s="70"/>
      <c r="F46" s="70"/>
      <c r="G46" s="70"/>
      <c r="H46" s="70"/>
      <c r="I46" s="70"/>
      <c r="J46" s="69">
        <f>J8-AI8</f>
        <v>0</v>
      </c>
      <c r="K46" s="69">
        <f>K8-AJ8+J46</f>
        <v>0</v>
      </c>
      <c r="L46" s="69">
        <f t="shared" ref="L46" si="83">L8-AK8+K46</f>
        <v>0</v>
      </c>
      <c r="M46" s="69">
        <f t="shared" ref="M46" si="84">M8-AL8+L46</f>
        <v>0</v>
      </c>
      <c r="N46" s="69">
        <f t="shared" ref="N46" si="85">N8-AM8+M46</f>
        <v>0</v>
      </c>
      <c r="O46" s="69">
        <f t="shared" ref="O46" si="86">O8-AN8+N46</f>
        <v>0</v>
      </c>
      <c r="P46" s="69">
        <f t="shared" ref="P46" si="87">P8-AO8+O46</f>
        <v>0</v>
      </c>
      <c r="Q46" s="69">
        <f t="shared" ref="Q46" si="88">Q8-AP8+P46</f>
        <v>0</v>
      </c>
      <c r="R46" s="69">
        <f t="shared" ref="R46" si="89">R8-AQ8+Q46</f>
        <v>0</v>
      </c>
      <c r="S46" s="69">
        <f t="shared" ref="S46" si="90">S8-AR8+R46</f>
        <v>0</v>
      </c>
      <c r="T46" s="69">
        <f t="shared" ref="T46" si="91">T8-AS8+S46</f>
        <v>0</v>
      </c>
      <c r="U46" s="69">
        <f t="shared" ref="U46" si="92">U8-AT8+T46</f>
        <v>0</v>
      </c>
      <c r="V46" s="69">
        <f t="shared" ref="V46" si="93">V8-AU8+U46</f>
        <v>0</v>
      </c>
      <c r="W46" s="69">
        <f t="shared" ref="W46" si="94">W8-AV8+V46</f>
        <v>0</v>
      </c>
      <c r="X46" s="69">
        <f t="shared" ref="X46" si="95">X8-AW8+W46</f>
        <v>0</v>
      </c>
      <c r="Y46" s="69">
        <f t="shared" ref="Y46" si="96">Y8-AX8+X46</f>
        <v>0</v>
      </c>
      <c r="Z46" s="69">
        <f t="shared" ref="Z46" si="97">Z8-AY8+Y46</f>
        <v>0</v>
      </c>
      <c r="AA46" s="69">
        <f t="shared" ref="AA46" si="98">AA8-AZ8+Z46</f>
        <v>0</v>
      </c>
      <c r="AB46" s="69">
        <f t="shared" ref="AB46" si="99">AB8-BA8+AA46</f>
        <v>0</v>
      </c>
      <c r="AC46" s="69">
        <f t="shared" ref="AC46" si="100">AC8-BB8+AB46</f>
        <v>0</v>
      </c>
      <c r="AD46" s="92"/>
      <c r="AE46" s="92"/>
      <c r="AF46" s="92"/>
      <c r="AG46" s="92"/>
    </row>
    <row r="47" spans="1:132" s="72" customFormat="1" x14ac:dyDescent="0.3">
      <c r="A47" s="68"/>
      <c r="B47" s="70" t="s">
        <v>203</v>
      </c>
      <c r="C47" s="71"/>
      <c r="D47" s="70"/>
      <c r="E47" s="70"/>
      <c r="F47" s="70"/>
      <c r="G47" s="70"/>
      <c r="H47" s="70"/>
      <c r="I47" s="70"/>
      <c r="J47" s="69">
        <f>SUM(J9:J14)-SUM(AI9:AI14)</f>
        <v>0</v>
      </c>
      <c r="K47" s="69">
        <f>SUM(K9:K14)-SUM(AJ9:AJ14)+J47</f>
        <v>0</v>
      </c>
      <c r="L47" s="69">
        <f t="shared" ref="L47:AC47" si="101">SUM(L9:L14)-SUM(AK9:AK14)+K47</f>
        <v>0</v>
      </c>
      <c r="M47" s="69">
        <f t="shared" si="101"/>
        <v>0</v>
      </c>
      <c r="N47" s="69">
        <f t="shared" si="101"/>
        <v>0</v>
      </c>
      <c r="O47" s="69">
        <f t="shared" si="101"/>
        <v>0</v>
      </c>
      <c r="P47" s="69">
        <f t="shared" si="101"/>
        <v>0</v>
      </c>
      <c r="Q47" s="69">
        <f t="shared" si="101"/>
        <v>0</v>
      </c>
      <c r="R47" s="69">
        <f t="shared" si="101"/>
        <v>0</v>
      </c>
      <c r="S47" s="69">
        <f t="shared" si="101"/>
        <v>0</v>
      </c>
      <c r="T47" s="69">
        <f t="shared" si="101"/>
        <v>0</v>
      </c>
      <c r="U47" s="69">
        <f t="shared" si="101"/>
        <v>0</v>
      </c>
      <c r="V47" s="69">
        <f t="shared" si="101"/>
        <v>0</v>
      </c>
      <c r="W47" s="69">
        <f t="shared" si="101"/>
        <v>0</v>
      </c>
      <c r="X47" s="69">
        <f t="shared" si="101"/>
        <v>0</v>
      </c>
      <c r="Y47" s="69">
        <f t="shared" si="101"/>
        <v>0</v>
      </c>
      <c r="Z47" s="69">
        <f t="shared" si="101"/>
        <v>0</v>
      </c>
      <c r="AA47" s="69">
        <f t="shared" si="101"/>
        <v>0</v>
      </c>
      <c r="AB47" s="69">
        <f t="shared" si="101"/>
        <v>0</v>
      </c>
      <c r="AC47" s="69">
        <f t="shared" si="101"/>
        <v>0</v>
      </c>
      <c r="AD47" s="92"/>
      <c r="AE47" s="92"/>
      <c r="AF47" s="92"/>
      <c r="AG47" s="92"/>
    </row>
    <row r="48" spans="1:132" s="72" customFormat="1" x14ac:dyDescent="0.3">
      <c r="A48" s="68"/>
      <c r="B48" s="70" t="s">
        <v>205</v>
      </c>
      <c r="C48" s="71"/>
      <c r="D48" s="70"/>
      <c r="E48" s="70"/>
      <c r="F48" s="70"/>
      <c r="G48" s="70"/>
      <c r="H48" s="70"/>
      <c r="I48" s="70"/>
      <c r="J48" s="69">
        <f>SUM(J15:J20)-SUM(AI15:AI20)</f>
        <v>0</v>
      </c>
      <c r="K48" s="69">
        <f>SUM(K15:K20)-SUM(AJ15:AJ20)+J48</f>
        <v>0</v>
      </c>
      <c r="L48" s="69">
        <f t="shared" ref="L48:AC48" si="102">SUM(L15:L20)-SUM(AK15:AK20)+K48</f>
        <v>0</v>
      </c>
      <c r="M48" s="69">
        <f t="shared" si="102"/>
        <v>0</v>
      </c>
      <c r="N48" s="69">
        <f t="shared" si="102"/>
        <v>0</v>
      </c>
      <c r="O48" s="69">
        <f t="shared" si="102"/>
        <v>0</v>
      </c>
      <c r="P48" s="69">
        <f t="shared" si="102"/>
        <v>0</v>
      </c>
      <c r="Q48" s="69">
        <f t="shared" si="102"/>
        <v>0</v>
      </c>
      <c r="R48" s="69">
        <f t="shared" si="102"/>
        <v>0</v>
      </c>
      <c r="S48" s="69">
        <f t="shared" si="102"/>
        <v>0</v>
      </c>
      <c r="T48" s="69">
        <f t="shared" si="102"/>
        <v>0</v>
      </c>
      <c r="U48" s="69">
        <f t="shared" si="102"/>
        <v>0</v>
      </c>
      <c r="V48" s="69">
        <f t="shared" si="102"/>
        <v>0</v>
      </c>
      <c r="W48" s="69">
        <f t="shared" si="102"/>
        <v>0</v>
      </c>
      <c r="X48" s="69">
        <f t="shared" si="102"/>
        <v>0</v>
      </c>
      <c r="Y48" s="69">
        <f t="shared" si="102"/>
        <v>0</v>
      </c>
      <c r="Z48" s="69">
        <f t="shared" si="102"/>
        <v>0</v>
      </c>
      <c r="AA48" s="69">
        <f t="shared" si="102"/>
        <v>0</v>
      </c>
      <c r="AB48" s="69">
        <f t="shared" si="102"/>
        <v>0</v>
      </c>
      <c r="AC48" s="69">
        <f t="shared" si="102"/>
        <v>0</v>
      </c>
      <c r="AD48" s="92"/>
      <c r="AE48" s="92"/>
      <c r="AF48" s="92"/>
      <c r="AG48" s="92"/>
    </row>
    <row r="49" spans="1:33" s="72" customFormat="1" x14ac:dyDescent="0.3">
      <c r="A49" s="68"/>
      <c r="B49" s="70" t="s">
        <v>204</v>
      </c>
      <c r="C49" s="93"/>
      <c r="D49" s="70"/>
      <c r="E49" s="70"/>
      <c r="F49" s="70"/>
      <c r="G49" s="70"/>
      <c r="H49" s="70"/>
      <c r="I49" s="70"/>
      <c r="J49" s="69">
        <f>SUM(J21:J30)-SUM(AI21:AI30)</f>
        <v>0</v>
      </c>
      <c r="K49" s="69">
        <f>SUM(K21:K30)-SUM(AJ21:AJ30)+J49</f>
        <v>0</v>
      </c>
      <c r="L49" s="69">
        <f t="shared" ref="L49:AC49" si="103">SUM(L21:L30)-SUM(AK21:AK30)+K49</f>
        <v>0</v>
      </c>
      <c r="M49" s="69">
        <f t="shared" si="103"/>
        <v>0</v>
      </c>
      <c r="N49" s="69">
        <f t="shared" si="103"/>
        <v>0</v>
      </c>
      <c r="O49" s="69">
        <f t="shared" si="103"/>
        <v>0</v>
      </c>
      <c r="P49" s="69">
        <f t="shared" si="103"/>
        <v>0</v>
      </c>
      <c r="Q49" s="69">
        <f t="shared" si="103"/>
        <v>0</v>
      </c>
      <c r="R49" s="69">
        <f t="shared" si="103"/>
        <v>0</v>
      </c>
      <c r="S49" s="69">
        <f t="shared" si="103"/>
        <v>0</v>
      </c>
      <c r="T49" s="69">
        <f t="shared" si="103"/>
        <v>0</v>
      </c>
      <c r="U49" s="69">
        <f t="shared" si="103"/>
        <v>0</v>
      </c>
      <c r="V49" s="69">
        <f t="shared" si="103"/>
        <v>0</v>
      </c>
      <c r="W49" s="69">
        <f t="shared" si="103"/>
        <v>0</v>
      </c>
      <c r="X49" s="69">
        <f t="shared" si="103"/>
        <v>0</v>
      </c>
      <c r="Y49" s="69">
        <f t="shared" si="103"/>
        <v>0</v>
      </c>
      <c r="Z49" s="69">
        <f t="shared" si="103"/>
        <v>0</v>
      </c>
      <c r="AA49" s="69">
        <f t="shared" si="103"/>
        <v>0</v>
      </c>
      <c r="AB49" s="69">
        <f t="shared" si="103"/>
        <v>0</v>
      </c>
      <c r="AC49" s="69">
        <f t="shared" si="103"/>
        <v>0</v>
      </c>
      <c r="AD49" s="92"/>
      <c r="AE49" s="92"/>
      <c r="AF49" s="92"/>
      <c r="AG49" s="92"/>
    </row>
    <row r="50" spans="1:33" s="72" customFormat="1" x14ac:dyDescent="0.3">
      <c r="A50" s="68"/>
      <c r="B50" s="70" t="s">
        <v>88</v>
      </c>
      <c r="C50" s="93"/>
      <c r="D50" s="70"/>
      <c r="E50" s="70"/>
      <c r="F50" s="70"/>
      <c r="G50" s="70"/>
      <c r="H50" s="70"/>
      <c r="I50" s="70"/>
      <c r="J50" s="69">
        <f>+'I-Invest'!J42</f>
        <v>0</v>
      </c>
      <c r="K50" s="69">
        <f t="shared" ref="K50:AC50" si="104">J50+K42</f>
        <v>0</v>
      </c>
      <c r="L50" s="69">
        <f t="shared" si="104"/>
        <v>0</v>
      </c>
      <c r="M50" s="69">
        <f t="shared" si="104"/>
        <v>0</v>
      </c>
      <c r="N50" s="69">
        <f t="shared" si="104"/>
        <v>0</v>
      </c>
      <c r="O50" s="69">
        <f t="shared" si="104"/>
        <v>0</v>
      </c>
      <c r="P50" s="69">
        <f t="shared" si="104"/>
        <v>0</v>
      </c>
      <c r="Q50" s="69">
        <f t="shared" si="104"/>
        <v>0</v>
      </c>
      <c r="R50" s="69">
        <f t="shared" si="104"/>
        <v>0</v>
      </c>
      <c r="S50" s="69">
        <f t="shared" si="104"/>
        <v>0</v>
      </c>
      <c r="T50" s="69">
        <f t="shared" si="104"/>
        <v>0</v>
      </c>
      <c r="U50" s="69">
        <f t="shared" si="104"/>
        <v>0</v>
      </c>
      <c r="V50" s="69">
        <f t="shared" si="104"/>
        <v>0</v>
      </c>
      <c r="W50" s="69">
        <f t="shared" si="104"/>
        <v>0</v>
      </c>
      <c r="X50" s="69">
        <f t="shared" si="104"/>
        <v>0</v>
      </c>
      <c r="Y50" s="69">
        <f t="shared" si="104"/>
        <v>0</v>
      </c>
      <c r="Z50" s="69">
        <f t="shared" si="104"/>
        <v>0</v>
      </c>
      <c r="AA50" s="69">
        <f t="shared" si="104"/>
        <v>0</v>
      </c>
      <c r="AB50" s="69">
        <f t="shared" si="104"/>
        <v>0</v>
      </c>
      <c r="AC50" s="69">
        <f t="shared" si="104"/>
        <v>0</v>
      </c>
      <c r="AD50" s="92"/>
      <c r="AE50" s="92"/>
      <c r="AF50" s="92"/>
      <c r="AG50" s="92"/>
    </row>
    <row r="51" spans="1:33" s="72" customFormat="1" x14ac:dyDescent="0.3">
      <c r="A51" s="70"/>
      <c r="B51" s="70"/>
      <c r="C51" s="71"/>
      <c r="D51" s="70"/>
      <c r="E51" s="70"/>
      <c r="F51" s="70"/>
      <c r="G51" s="70"/>
      <c r="H51" s="70"/>
      <c r="I51" s="70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92"/>
      <c r="AE51" s="92"/>
      <c r="AF51" s="92"/>
      <c r="AG51" s="92"/>
    </row>
    <row r="52" spans="1:33" s="72" customFormat="1" x14ac:dyDescent="0.3">
      <c r="A52" s="68" t="s">
        <v>94</v>
      </c>
      <c r="B52" s="70"/>
      <c r="C52" s="71"/>
      <c r="D52" s="70"/>
      <c r="E52" s="70"/>
      <c r="F52" s="70"/>
      <c r="G52" s="70"/>
      <c r="H52" s="70"/>
      <c r="I52" s="70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92"/>
      <c r="AE52" s="92"/>
      <c r="AF52" s="92"/>
      <c r="AG52" s="92"/>
    </row>
    <row r="53" spans="1:33" s="72" customFormat="1" x14ac:dyDescent="0.3">
      <c r="A53" s="70"/>
      <c r="B53" s="70" t="s">
        <v>95</v>
      </c>
      <c r="C53" s="71"/>
      <c r="D53" s="70"/>
      <c r="E53" s="70"/>
      <c r="F53" s="70"/>
      <c r="G53" s="70"/>
      <c r="H53" s="70"/>
      <c r="I53" s="70"/>
      <c r="J53" s="69">
        <f>-AI31</f>
        <v>0</v>
      </c>
      <c r="K53" s="69">
        <f t="shared" ref="K53:AC53" si="105">-AJ31</f>
        <v>0</v>
      </c>
      <c r="L53" s="69">
        <f t="shared" si="105"/>
        <v>0</v>
      </c>
      <c r="M53" s="69">
        <f t="shared" si="105"/>
        <v>0</v>
      </c>
      <c r="N53" s="69">
        <f t="shared" si="105"/>
        <v>0</v>
      </c>
      <c r="O53" s="69">
        <f t="shared" si="105"/>
        <v>0</v>
      </c>
      <c r="P53" s="69">
        <f t="shared" si="105"/>
        <v>0</v>
      </c>
      <c r="Q53" s="69">
        <f t="shared" si="105"/>
        <v>0</v>
      </c>
      <c r="R53" s="69">
        <f t="shared" si="105"/>
        <v>0</v>
      </c>
      <c r="S53" s="69">
        <f t="shared" si="105"/>
        <v>0</v>
      </c>
      <c r="T53" s="69">
        <f t="shared" si="105"/>
        <v>0</v>
      </c>
      <c r="U53" s="69">
        <f t="shared" si="105"/>
        <v>0</v>
      </c>
      <c r="V53" s="69">
        <f t="shared" si="105"/>
        <v>0</v>
      </c>
      <c r="W53" s="69">
        <f t="shared" si="105"/>
        <v>0</v>
      </c>
      <c r="X53" s="69">
        <f t="shared" si="105"/>
        <v>0</v>
      </c>
      <c r="Y53" s="69">
        <f t="shared" si="105"/>
        <v>0</v>
      </c>
      <c r="Z53" s="69">
        <f t="shared" si="105"/>
        <v>0</v>
      </c>
      <c r="AA53" s="69">
        <f t="shared" si="105"/>
        <v>0</v>
      </c>
      <c r="AB53" s="69">
        <f t="shared" si="105"/>
        <v>0</v>
      </c>
      <c r="AC53" s="69">
        <f t="shared" si="105"/>
        <v>0</v>
      </c>
      <c r="AD53" s="92"/>
      <c r="AE53" s="92"/>
      <c r="AF53" s="92"/>
      <c r="AG53" s="92"/>
    </row>
    <row r="54" spans="1:33" s="72" customFormat="1" x14ac:dyDescent="0.3">
      <c r="A54" s="70"/>
      <c r="B54" s="70"/>
      <c r="C54" s="71"/>
      <c r="D54" s="70"/>
      <c r="E54" s="70"/>
      <c r="F54" s="70"/>
      <c r="G54" s="70"/>
      <c r="H54" s="70"/>
      <c r="I54" s="70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92"/>
      <c r="AE54" s="92"/>
      <c r="AF54" s="92"/>
      <c r="AG54" s="92"/>
    </row>
    <row r="55" spans="1:33" s="72" customFormat="1" x14ac:dyDescent="0.3">
      <c r="A55" s="68" t="s">
        <v>77</v>
      </c>
      <c r="B55" s="68"/>
      <c r="C55" s="71"/>
      <c r="D55" s="70"/>
      <c r="E55" s="70"/>
      <c r="F55" s="70"/>
      <c r="G55" s="70"/>
      <c r="H55" s="70"/>
      <c r="I55" s="70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92"/>
      <c r="AE55" s="92"/>
      <c r="AF55" s="92"/>
      <c r="AG55" s="92"/>
    </row>
    <row r="56" spans="1:33" s="72" customFormat="1" x14ac:dyDescent="0.3">
      <c r="A56" s="70"/>
      <c r="B56" s="70" t="s">
        <v>299</v>
      </c>
      <c r="C56" s="71"/>
      <c r="D56" s="70"/>
      <c r="E56" s="70"/>
      <c r="F56" s="70"/>
      <c r="G56" s="70"/>
      <c r="H56" s="70"/>
      <c r="I56" s="70"/>
      <c r="J56" s="69">
        <f>-J33-J42</f>
        <v>0</v>
      </c>
      <c r="K56" s="69">
        <f t="shared" ref="K56:AC56" si="106">-K33-K42</f>
        <v>0</v>
      </c>
      <c r="L56" s="69">
        <f t="shared" si="106"/>
        <v>0</v>
      </c>
      <c r="M56" s="69">
        <f t="shared" si="106"/>
        <v>0</v>
      </c>
      <c r="N56" s="69">
        <f t="shared" si="106"/>
        <v>0</v>
      </c>
      <c r="O56" s="69">
        <f t="shared" si="106"/>
        <v>0</v>
      </c>
      <c r="P56" s="69">
        <f t="shared" si="106"/>
        <v>0</v>
      </c>
      <c r="Q56" s="69">
        <f t="shared" si="106"/>
        <v>0</v>
      </c>
      <c r="R56" s="69">
        <f t="shared" si="106"/>
        <v>0</v>
      </c>
      <c r="S56" s="69">
        <f t="shared" si="106"/>
        <v>0</v>
      </c>
      <c r="T56" s="69">
        <f t="shared" si="106"/>
        <v>0</v>
      </c>
      <c r="U56" s="69">
        <f t="shared" si="106"/>
        <v>0</v>
      </c>
      <c r="V56" s="69">
        <f t="shared" si="106"/>
        <v>0</v>
      </c>
      <c r="W56" s="69">
        <f t="shared" si="106"/>
        <v>0</v>
      </c>
      <c r="X56" s="69">
        <f t="shared" si="106"/>
        <v>0</v>
      </c>
      <c r="Y56" s="69">
        <f t="shared" si="106"/>
        <v>0</v>
      </c>
      <c r="Z56" s="69">
        <f t="shared" si="106"/>
        <v>0</v>
      </c>
      <c r="AA56" s="69">
        <f t="shared" si="106"/>
        <v>0</v>
      </c>
      <c r="AB56" s="69">
        <f t="shared" si="106"/>
        <v>0</v>
      </c>
      <c r="AC56" s="69">
        <f t="shared" si="106"/>
        <v>0</v>
      </c>
      <c r="AD56" s="92"/>
      <c r="AE56" s="92"/>
      <c r="AF56" s="92"/>
      <c r="AG56" s="92"/>
    </row>
    <row r="57" spans="1:33" x14ac:dyDescent="0.3"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</sheetData>
  <phoneticPr fontId="4" type="noConversion"/>
  <printOptions horizontalCentered="1"/>
  <pageMargins left="0.23622047244094499" right="0.511811023622047" top="0.47244094488188998" bottom="0.70866141732283505" header="0" footer="0"/>
  <pageSetup paperSize="9" scale="70" fitToHeight="2" orientation="landscape" horizontalDpi="300" verticalDpi="360" r:id="rId1"/>
  <headerFooter alignWithMargins="0">
    <oddHeader>&amp;CInvesteringen</oddHeader>
    <oddFooter>&amp;C&amp;14Version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F89"/>
  <sheetViews>
    <sheetView showGridLines="0" tabSelected="1" zoomScale="75" workbookViewId="0">
      <pane xSplit="1" ySplit="1" topLeftCell="B8" activePane="bottomRight" state="frozenSplit"/>
      <selection pane="topRight" activeCell="C1" sqref="C1"/>
      <selection pane="bottomLeft" activeCell="A2" sqref="A2"/>
      <selection pane="bottomRight" activeCell="F60" sqref="F60"/>
    </sheetView>
  </sheetViews>
  <sheetFormatPr defaultColWidth="11.453125" defaultRowHeight="13" x14ac:dyDescent="0.3"/>
  <cols>
    <col min="1" max="1" width="40.6328125" style="29" bestFit="1" customWidth="1"/>
    <col min="2" max="2" width="21.08984375" style="44" bestFit="1" customWidth="1"/>
    <col min="3" max="4" width="19.36328125" style="29" customWidth="1"/>
    <col min="5" max="24" width="16.90625" style="29" customWidth="1"/>
    <col min="25" max="16384" width="11.453125" style="29"/>
  </cols>
  <sheetData>
    <row r="1" spans="1:24" s="41" customFormat="1" x14ac:dyDescent="0.3">
      <c r="A1" s="43"/>
      <c r="C1" s="41" t="s">
        <v>59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12</v>
      </c>
      <c r="M1" s="42" t="s">
        <v>13</v>
      </c>
      <c r="N1" s="42" t="s">
        <v>14</v>
      </c>
      <c r="O1" s="42" t="s">
        <v>15</v>
      </c>
      <c r="P1" s="42" t="s">
        <v>16</v>
      </c>
      <c r="Q1" s="42" t="s">
        <v>17</v>
      </c>
      <c r="R1" s="42" t="s">
        <v>18</v>
      </c>
      <c r="S1" s="42" t="s">
        <v>19</v>
      </c>
      <c r="T1" s="42" t="s">
        <v>20</v>
      </c>
      <c r="U1" s="42" t="s">
        <v>21</v>
      </c>
      <c r="V1" s="42" t="s">
        <v>22</v>
      </c>
      <c r="W1" s="42" t="s">
        <v>23</v>
      </c>
      <c r="X1" s="42" t="s">
        <v>24</v>
      </c>
    </row>
    <row r="2" spans="1:24" s="43" customFormat="1" x14ac:dyDescent="0.3">
      <c r="B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3">
      <c r="A3" s="46" t="s">
        <v>60</v>
      </c>
    </row>
    <row r="4" spans="1:24" x14ac:dyDescent="0.3">
      <c r="A4" s="46" t="s">
        <v>61</v>
      </c>
      <c r="B4" s="47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3">
      <c r="A5" s="49" t="str">
        <f>'I-Assumpties'!B12</f>
        <v>Product 1</v>
      </c>
      <c r="E5" s="48">
        <f>'I-Assumpties'!G12-'I-NBKB&amp;BTW'!B5</f>
        <v>0</v>
      </c>
      <c r="F5" s="48">
        <f>'I-Assumpties'!H12-'I-Assumpties'!G12</f>
        <v>0</v>
      </c>
      <c r="G5" s="48">
        <f>'I-Assumpties'!I12-'I-Assumpties'!H12</f>
        <v>0</v>
      </c>
      <c r="H5" s="48">
        <f>'I-Assumpties'!J12-'I-Assumpties'!I12</f>
        <v>0</v>
      </c>
      <c r="I5" s="48">
        <f>'I-Assumpties'!K12-'I-Assumpties'!J12</f>
        <v>0</v>
      </c>
      <c r="J5" s="48">
        <f>'I-Assumpties'!L12-'I-Assumpties'!K12</f>
        <v>0</v>
      </c>
      <c r="K5" s="48">
        <f>'I-Assumpties'!M12-'I-Assumpties'!L12</f>
        <v>0</v>
      </c>
      <c r="L5" s="48">
        <f>'I-Assumpties'!N12-'I-Assumpties'!M12</f>
        <v>0</v>
      </c>
      <c r="M5" s="48">
        <f>'I-Assumpties'!O12-'I-Assumpties'!N12</f>
        <v>0</v>
      </c>
      <c r="N5" s="48">
        <f>'I-Assumpties'!P12-'I-Assumpties'!O12</f>
        <v>0</v>
      </c>
      <c r="O5" s="48">
        <f>'I-Assumpties'!Q12-'I-Assumpties'!P12</f>
        <v>0</v>
      </c>
      <c r="P5" s="48">
        <f>'I-Assumpties'!R12-'I-Assumpties'!Q12</f>
        <v>0</v>
      </c>
      <c r="Q5" s="48">
        <f>'I-Assumpties'!S12-'I-Assumpties'!R12</f>
        <v>0</v>
      </c>
      <c r="R5" s="48">
        <f>'I-Assumpties'!T12-'I-Assumpties'!S12</f>
        <v>0</v>
      </c>
      <c r="S5" s="48">
        <f>'I-Assumpties'!U12-'I-Assumpties'!T12</f>
        <v>0</v>
      </c>
      <c r="T5" s="48">
        <f>'I-Assumpties'!V12-'I-Assumpties'!U12</f>
        <v>0</v>
      </c>
      <c r="U5" s="48">
        <f>'I-Assumpties'!W12-'I-Assumpties'!V12</f>
        <v>0</v>
      </c>
      <c r="V5" s="48">
        <f>'I-Assumpties'!X12-'I-Assumpties'!W12</f>
        <v>0</v>
      </c>
      <c r="W5" s="48">
        <f>'I-Assumpties'!Y12-'I-Assumpties'!X12</f>
        <v>0</v>
      </c>
      <c r="X5" s="48">
        <f>'I-Assumpties'!Z12-'I-Assumpties'!Y12</f>
        <v>0</v>
      </c>
    </row>
    <row r="6" spans="1:24" x14ac:dyDescent="0.3">
      <c r="A6" s="49" t="str">
        <f>'I-Assumpties'!B14</f>
        <v>Product 2</v>
      </c>
      <c r="E6" s="48">
        <f>'I-Assumpties'!G14-'I-NBKB&amp;BTW'!B6</f>
        <v>0</v>
      </c>
      <c r="F6" s="48">
        <f>'I-Assumpties'!H14-'I-Assumpties'!G14</f>
        <v>0</v>
      </c>
      <c r="G6" s="48">
        <f>'I-Assumpties'!I14-'I-Assumpties'!H14</f>
        <v>0</v>
      </c>
      <c r="H6" s="48">
        <f>'I-Assumpties'!J14-'I-Assumpties'!I14</f>
        <v>0</v>
      </c>
      <c r="I6" s="48">
        <f>'I-Assumpties'!K14-'I-Assumpties'!J14</f>
        <v>0</v>
      </c>
      <c r="J6" s="48">
        <f>'I-Assumpties'!L14-'I-Assumpties'!K14</f>
        <v>0</v>
      </c>
      <c r="K6" s="48">
        <f>'I-Assumpties'!M14-'I-Assumpties'!L14</f>
        <v>0</v>
      </c>
      <c r="L6" s="48">
        <f>'I-Assumpties'!N14-'I-Assumpties'!M14</f>
        <v>0</v>
      </c>
      <c r="M6" s="48">
        <f>'I-Assumpties'!O14-'I-Assumpties'!N14</f>
        <v>0</v>
      </c>
      <c r="N6" s="48">
        <f>'I-Assumpties'!P14-'I-Assumpties'!O14</f>
        <v>0</v>
      </c>
      <c r="O6" s="48">
        <f>'I-Assumpties'!Q14-'I-Assumpties'!P14</f>
        <v>0</v>
      </c>
      <c r="P6" s="48">
        <f>'I-Assumpties'!R14-'I-Assumpties'!Q14</f>
        <v>0</v>
      </c>
      <c r="Q6" s="48">
        <f>'I-Assumpties'!S14-'I-Assumpties'!R14</f>
        <v>0</v>
      </c>
      <c r="R6" s="48">
        <f>'I-Assumpties'!T14-'I-Assumpties'!S14</f>
        <v>0</v>
      </c>
      <c r="S6" s="48">
        <f>'I-Assumpties'!U14-'I-Assumpties'!T14</f>
        <v>0</v>
      </c>
      <c r="T6" s="48">
        <f>'I-Assumpties'!V14-'I-Assumpties'!U14</f>
        <v>0</v>
      </c>
      <c r="U6" s="48">
        <f>'I-Assumpties'!W14-'I-Assumpties'!V14</f>
        <v>0</v>
      </c>
      <c r="V6" s="48">
        <f>'I-Assumpties'!X14-'I-Assumpties'!W14</f>
        <v>0</v>
      </c>
      <c r="W6" s="48">
        <f>'I-Assumpties'!Y14-'I-Assumpties'!X14</f>
        <v>0</v>
      </c>
      <c r="X6" s="48">
        <f>'I-Assumpties'!Z14-'I-Assumpties'!Y14</f>
        <v>0</v>
      </c>
    </row>
    <row r="7" spans="1:24" x14ac:dyDescent="0.3">
      <c r="A7" s="49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x14ac:dyDescent="0.3">
      <c r="A8" s="46" t="s">
        <v>62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x14ac:dyDescent="0.3">
      <c r="A9" s="50" t="s">
        <v>32</v>
      </c>
      <c r="E9" s="48">
        <f>'I-Assumpties'!G25-'I-NBKB&amp;BTW'!B25</f>
        <v>0</v>
      </c>
      <c r="F9" s="48">
        <f>'I-Assumpties'!H25-'I-Assumpties'!G25</f>
        <v>0</v>
      </c>
      <c r="G9" s="48">
        <f>'I-Assumpties'!I25-'I-Assumpties'!H25</f>
        <v>0</v>
      </c>
      <c r="H9" s="48">
        <f>'I-Assumpties'!J25-'I-Assumpties'!I25</f>
        <v>0</v>
      </c>
      <c r="I9" s="48">
        <f>'I-Assumpties'!K25-'I-Assumpties'!J25</f>
        <v>0</v>
      </c>
      <c r="J9" s="48">
        <f>'I-Assumpties'!L25-'I-Assumpties'!K25</f>
        <v>0</v>
      </c>
      <c r="K9" s="48">
        <f>'I-Assumpties'!M25-'I-Assumpties'!L25</f>
        <v>0</v>
      </c>
      <c r="L9" s="48">
        <f>'I-Assumpties'!N25-'I-Assumpties'!M25</f>
        <v>0</v>
      </c>
      <c r="M9" s="48">
        <f>'I-Assumpties'!O25-'I-Assumpties'!N25</f>
        <v>0</v>
      </c>
      <c r="N9" s="48">
        <f>'I-Assumpties'!P25-'I-Assumpties'!O25</f>
        <v>0</v>
      </c>
      <c r="O9" s="48">
        <f>'I-Assumpties'!Q25-'I-Assumpties'!P25</f>
        <v>0</v>
      </c>
      <c r="P9" s="48">
        <f>'I-Assumpties'!R25-'I-Assumpties'!Q25</f>
        <v>0</v>
      </c>
      <c r="Q9" s="48">
        <f>'I-Assumpties'!S25-'I-Assumpties'!R25</f>
        <v>0</v>
      </c>
      <c r="R9" s="48">
        <f>'I-Assumpties'!T25-'I-Assumpties'!S25</f>
        <v>0</v>
      </c>
      <c r="S9" s="48">
        <f>'I-Assumpties'!U25-'I-Assumpties'!T25</f>
        <v>0</v>
      </c>
      <c r="T9" s="48">
        <f>'I-Assumpties'!V25-'I-Assumpties'!U25</f>
        <v>0</v>
      </c>
      <c r="U9" s="48">
        <f>'I-Assumpties'!W25-'I-Assumpties'!V25</f>
        <v>0</v>
      </c>
      <c r="V9" s="48">
        <f>'I-Assumpties'!X25-'I-Assumpties'!W25</f>
        <v>0</v>
      </c>
      <c r="W9" s="48">
        <f>'I-Assumpties'!Y25-'I-Assumpties'!X25</f>
        <v>0</v>
      </c>
      <c r="X9" s="48">
        <f>'I-Assumpties'!Z25-'I-Assumpties'!Y25</f>
        <v>0</v>
      </c>
    </row>
    <row r="10" spans="1:24" x14ac:dyDescent="0.3">
      <c r="A10" s="50" t="s">
        <v>39</v>
      </c>
      <c r="E10" s="48">
        <f>'I-Assumpties'!G35-'I-NBKB&amp;BTW'!B26</f>
        <v>0</v>
      </c>
      <c r="F10" s="48">
        <f>'I-Assumpties'!H35-'I-Assumpties'!G35</f>
        <v>0</v>
      </c>
      <c r="G10" s="48">
        <f>'I-Assumpties'!I35-'I-Assumpties'!H35</f>
        <v>0</v>
      </c>
      <c r="H10" s="48">
        <f>'I-Assumpties'!J35-'I-Assumpties'!I35</f>
        <v>0</v>
      </c>
      <c r="I10" s="48">
        <f>'I-Assumpties'!K35-'I-Assumpties'!J35</f>
        <v>0</v>
      </c>
      <c r="J10" s="48">
        <f>'I-Assumpties'!L35-'I-Assumpties'!K35</f>
        <v>0</v>
      </c>
      <c r="K10" s="48">
        <f>'I-Assumpties'!M35-'I-Assumpties'!L35</f>
        <v>0</v>
      </c>
      <c r="L10" s="48">
        <f>'I-Assumpties'!N35-'I-Assumpties'!M35</f>
        <v>0</v>
      </c>
      <c r="M10" s="48">
        <f>'I-Assumpties'!O35-'I-Assumpties'!N35</f>
        <v>0</v>
      </c>
      <c r="N10" s="48">
        <f>'I-Assumpties'!P35-'I-Assumpties'!O35</f>
        <v>0</v>
      </c>
      <c r="O10" s="48">
        <f>'I-Assumpties'!Q35-'I-Assumpties'!P35</f>
        <v>0</v>
      </c>
      <c r="P10" s="48">
        <f>'I-Assumpties'!R35-'I-Assumpties'!Q35</f>
        <v>0</v>
      </c>
      <c r="Q10" s="48">
        <f>'I-Assumpties'!S35-'I-Assumpties'!R35</f>
        <v>0</v>
      </c>
      <c r="R10" s="48">
        <f>'I-Assumpties'!T35-'I-Assumpties'!S35</f>
        <v>0</v>
      </c>
      <c r="S10" s="48">
        <f>'I-Assumpties'!U35-'I-Assumpties'!T35</f>
        <v>0</v>
      </c>
      <c r="T10" s="48">
        <f>'I-Assumpties'!V35-'I-Assumpties'!U35</f>
        <v>0</v>
      </c>
      <c r="U10" s="48">
        <f>'I-Assumpties'!W35-'I-Assumpties'!V35</f>
        <v>0</v>
      </c>
      <c r="V10" s="48">
        <f>'I-Assumpties'!X35-'I-Assumpties'!W35</f>
        <v>0</v>
      </c>
      <c r="W10" s="48">
        <f>'I-Assumpties'!Y35-'I-Assumpties'!X35</f>
        <v>0</v>
      </c>
      <c r="X10" s="48">
        <f>'I-Assumpties'!Z35-'I-Assumpties'!Y35</f>
        <v>0</v>
      </c>
    </row>
    <row r="11" spans="1:24" x14ac:dyDescent="0.3">
      <c r="A11" s="50" t="s">
        <v>44</v>
      </c>
      <c r="E11" s="48">
        <f>'I-Assumpties'!G46-B27</f>
        <v>0</v>
      </c>
      <c r="F11" s="48">
        <f>'I-Assumpties'!H46-'I-Assumpties'!G46</f>
        <v>0</v>
      </c>
      <c r="G11" s="48">
        <f>'I-Assumpties'!I46-'I-Assumpties'!H46</f>
        <v>0</v>
      </c>
      <c r="H11" s="48">
        <f>'I-Assumpties'!J46-'I-Assumpties'!I46</f>
        <v>0</v>
      </c>
      <c r="I11" s="48">
        <f>'I-Assumpties'!K46-'I-Assumpties'!J46</f>
        <v>0</v>
      </c>
      <c r="J11" s="48">
        <f>'I-Assumpties'!L46-'I-Assumpties'!K46</f>
        <v>0</v>
      </c>
      <c r="K11" s="48">
        <f>'I-Assumpties'!M46-'I-Assumpties'!L46</f>
        <v>0</v>
      </c>
      <c r="L11" s="48">
        <f>'I-Assumpties'!N46-'I-Assumpties'!M46</f>
        <v>0</v>
      </c>
      <c r="M11" s="48">
        <f>'I-Assumpties'!O46-'I-Assumpties'!N46</f>
        <v>0</v>
      </c>
      <c r="N11" s="48">
        <f>'I-Assumpties'!P46-'I-Assumpties'!O46</f>
        <v>0</v>
      </c>
      <c r="O11" s="48">
        <f>'I-Assumpties'!Q46-'I-Assumpties'!P46</f>
        <v>0</v>
      </c>
      <c r="P11" s="48">
        <f>'I-Assumpties'!R46-'I-Assumpties'!Q46</f>
        <v>0</v>
      </c>
      <c r="Q11" s="48">
        <f>'I-Assumpties'!S46-'I-Assumpties'!R46</f>
        <v>0</v>
      </c>
      <c r="R11" s="48">
        <f>'I-Assumpties'!T46-'I-Assumpties'!S46</f>
        <v>0</v>
      </c>
      <c r="S11" s="48">
        <f>'I-Assumpties'!U46-'I-Assumpties'!T46</f>
        <v>0</v>
      </c>
      <c r="T11" s="48">
        <f>'I-Assumpties'!V46-'I-Assumpties'!U46</f>
        <v>0</v>
      </c>
      <c r="U11" s="48">
        <f>'I-Assumpties'!W46-'I-Assumpties'!V46</f>
        <v>0</v>
      </c>
      <c r="V11" s="48">
        <f>'I-Assumpties'!X46-'I-Assumpties'!W46</f>
        <v>0</v>
      </c>
      <c r="W11" s="48">
        <f>'I-Assumpties'!Y46-'I-Assumpties'!X46</f>
        <v>0</v>
      </c>
      <c r="X11" s="48">
        <f>'I-Assumpties'!Z46-'I-Assumpties'!Y46</f>
        <v>0</v>
      </c>
    </row>
    <row r="12" spans="1:24" x14ac:dyDescent="0.3">
      <c r="A12" s="50" t="s">
        <v>0</v>
      </c>
      <c r="E12" s="48">
        <f>'I-Assumpties'!G55-'I-NBKB&amp;BTW'!B28</f>
        <v>0</v>
      </c>
      <c r="F12" s="48">
        <f>'I-Assumpties'!H55-'I-Assumpties'!G55</f>
        <v>0</v>
      </c>
      <c r="G12" s="48">
        <f>'I-Assumpties'!I55-'I-Assumpties'!H55</f>
        <v>0</v>
      </c>
      <c r="H12" s="48">
        <f>'I-Assumpties'!J55-'I-Assumpties'!I55</f>
        <v>0</v>
      </c>
      <c r="I12" s="48">
        <f>'I-Assumpties'!K55-'I-Assumpties'!J55</f>
        <v>0</v>
      </c>
      <c r="J12" s="48">
        <f>'I-Assumpties'!L55-'I-Assumpties'!K55</f>
        <v>0</v>
      </c>
      <c r="K12" s="48">
        <f>'I-Assumpties'!M55-'I-Assumpties'!L55</f>
        <v>0</v>
      </c>
      <c r="L12" s="48">
        <f>'I-Assumpties'!N55-'I-Assumpties'!M55</f>
        <v>0</v>
      </c>
      <c r="M12" s="48">
        <f>'I-Assumpties'!O55-'I-Assumpties'!N55</f>
        <v>0</v>
      </c>
      <c r="N12" s="48">
        <f>'I-Assumpties'!P55-'I-Assumpties'!O55</f>
        <v>0</v>
      </c>
      <c r="O12" s="48">
        <f>'I-Assumpties'!Q55-'I-Assumpties'!P55</f>
        <v>0</v>
      </c>
      <c r="P12" s="48">
        <f>'I-Assumpties'!R55-'I-Assumpties'!Q55</f>
        <v>0</v>
      </c>
      <c r="Q12" s="48">
        <f>'I-Assumpties'!S55-'I-Assumpties'!R55</f>
        <v>0</v>
      </c>
      <c r="R12" s="48">
        <f>'I-Assumpties'!T55-'I-Assumpties'!S55</f>
        <v>0</v>
      </c>
      <c r="S12" s="48">
        <f>'I-Assumpties'!U55-'I-Assumpties'!T55</f>
        <v>0</v>
      </c>
      <c r="T12" s="48">
        <f>'I-Assumpties'!V55-'I-Assumpties'!U55</f>
        <v>0</v>
      </c>
      <c r="U12" s="48">
        <f>'I-Assumpties'!W55-'I-Assumpties'!V55</f>
        <v>0</v>
      </c>
      <c r="V12" s="48">
        <f>'I-Assumpties'!X55-'I-Assumpties'!W55</f>
        <v>0</v>
      </c>
      <c r="W12" s="48">
        <f>'I-Assumpties'!Y55-'I-Assumpties'!X55</f>
        <v>0</v>
      </c>
      <c r="X12" s="48">
        <f>'I-Assumpties'!Z55-'I-Assumpties'!Y55</f>
        <v>0</v>
      </c>
    </row>
    <row r="13" spans="1:24" x14ac:dyDescent="0.3"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x14ac:dyDescent="0.3">
      <c r="C14" s="45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s="52" customFormat="1" x14ac:dyDescent="0.3">
      <c r="A15" s="46" t="s">
        <v>63</v>
      </c>
      <c r="B15" s="51"/>
      <c r="C15" s="45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s="52" customFormat="1" x14ac:dyDescent="0.3">
      <c r="B16" s="53"/>
      <c r="C16" s="52" t="s">
        <v>64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136" s="52" customFormat="1" x14ac:dyDescent="0.3">
      <c r="A17" s="52" t="s">
        <v>67</v>
      </c>
      <c r="B17" s="54"/>
      <c r="C17" s="55">
        <v>0</v>
      </c>
      <c r="D17" s="56" t="s">
        <v>65</v>
      </c>
      <c r="E17" s="49">
        <f>B17+$C$17*E9</f>
        <v>0</v>
      </c>
      <c r="F17" s="49">
        <f t="shared" ref="F17:X17" si="0">E17+$C17*F9</f>
        <v>0</v>
      </c>
      <c r="G17" s="49">
        <f t="shared" si="0"/>
        <v>0</v>
      </c>
      <c r="H17" s="49">
        <f t="shared" si="0"/>
        <v>0</v>
      </c>
      <c r="I17" s="49">
        <f t="shared" si="0"/>
        <v>0</v>
      </c>
      <c r="J17" s="49">
        <f t="shared" si="0"/>
        <v>0</v>
      </c>
      <c r="K17" s="49">
        <f t="shared" si="0"/>
        <v>0</v>
      </c>
      <c r="L17" s="49">
        <f t="shared" si="0"/>
        <v>0</v>
      </c>
      <c r="M17" s="49">
        <f t="shared" si="0"/>
        <v>0</v>
      </c>
      <c r="N17" s="49">
        <f t="shared" si="0"/>
        <v>0</v>
      </c>
      <c r="O17" s="49">
        <f t="shared" si="0"/>
        <v>0</v>
      </c>
      <c r="P17" s="49">
        <f t="shared" si="0"/>
        <v>0</v>
      </c>
      <c r="Q17" s="49">
        <f t="shared" si="0"/>
        <v>0</v>
      </c>
      <c r="R17" s="49">
        <f t="shared" si="0"/>
        <v>0</v>
      </c>
      <c r="S17" s="49">
        <f t="shared" si="0"/>
        <v>0</v>
      </c>
      <c r="T17" s="49">
        <f t="shared" si="0"/>
        <v>0</v>
      </c>
      <c r="U17" s="49">
        <f t="shared" si="0"/>
        <v>0</v>
      </c>
      <c r="V17" s="49">
        <f t="shared" si="0"/>
        <v>0</v>
      </c>
      <c r="W17" s="49">
        <f t="shared" si="0"/>
        <v>0</v>
      </c>
      <c r="X17" s="49">
        <f t="shared" si="0"/>
        <v>0</v>
      </c>
    </row>
    <row r="18" spans="1:136" s="52" customFormat="1" x14ac:dyDescent="0.3">
      <c r="B18" s="57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136" s="52" customFormat="1" x14ac:dyDescent="0.3">
      <c r="A19" s="52" t="s">
        <v>68</v>
      </c>
      <c r="B19" s="57"/>
      <c r="C19" s="52" t="s">
        <v>66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136" s="52" customFormat="1" x14ac:dyDescent="0.3">
      <c r="A20" s="58" t="s">
        <v>3</v>
      </c>
      <c r="B20" s="54"/>
      <c r="C20" s="55">
        <v>0</v>
      </c>
      <c r="D20" s="56" t="s">
        <v>37</v>
      </c>
      <c r="E20" s="49">
        <f>B20+C20*E5</f>
        <v>0</v>
      </c>
      <c r="F20" s="49">
        <f t="shared" ref="F20:X20" si="1">E20+$C20*F5</f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49">
        <f t="shared" si="1"/>
        <v>0</v>
      </c>
      <c r="L20" s="49">
        <f t="shared" si="1"/>
        <v>0</v>
      </c>
      <c r="M20" s="49">
        <f t="shared" si="1"/>
        <v>0</v>
      </c>
      <c r="N20" s="49">
        <f t="shared" si="1"/>
        <v>0</v>
      </c>
      <c r="O20" s="49">
        <f t="shared" si="1"/>
        <v>0</v>
      </c>
      <c r="P20" s="49">
        <f t="shared" si="1"/>
        <v>0</v>
      </c>
      <c r="Q20" s="49">
        <f t="shared" si="1"/>
        <v>0</v>
      </c>
      <c r="R20" s="49">
        <f t="shared" si="1"/>
        <v>0</v>
      </c>
      <c r="S20" s="49">
        <f t="shared" si="1"/>
        <v>0</v>
      </c>
      <c r="T20" s="49">
        <f t="shared" si="1"/>
        <v>0</v>
      </c>
      <c r="U20" s="49">
        <f t="shared" si="1"/>
        <v>0</v>
      </c>
      <c r="V20" s="49">
        <f t="shared" si="1"/>
        <v>0</v>
      </c>
      <c r="W20" s="49">
        <f t="shared" si="1"/>
        <v>0</v>
      </c>
      <c r="X20" s="49">
        <f t="shared" si="1"/>
        <v>0</v>
      </c>
    </row>
    <row r="21" spans="1:136" s="59" customFormat="1" x14ac:dyDescent="0.3">
      <c r="A21" s="58" t="str">
        <f>A6</f>
        <v>Product 2</v>
      </c>
      <c r="B21" s="54"/>
      <c r="C21" s="55">
        <v>0</v>
      </c>
      <c r="D21" s="56" t="s">
        <v>37</v>
      </c>
      <c r="E21" s="49">
        <f>B21+C21*E6</f>
        <v>0</v>
      </c>
      <c r="F21" s="49">
        <f t="shared" ref="F21:X21" si="2">E21+$C21*F6</f>
        <v>0</v>
      </c>
      <c r="G21" s="49">
        <f t="shared" si="2"/>
        <v>0</v>
      </c>
      <c r="H21" s="49">
        <f t="shared" si="2"/>
        <v>0</v>
      </c>
      <c r="I21" s="49">
        <f t="shared" si="2"/>
        <v>0</v>
      </c>
      <c r="J21" s="49">
        <f t="shared" si="2"/>
        <v>0</v>
      </c>
      <c r="K21" s="49">
        <f t="shared" si="2"/>
        <v>0</v>
      </c>
      <c r="L21" s="49">
        <f t="shared" si="2"/>
        <v>0</v>
      </c>
      <c r="M21" s="49">
        <f t="shared" si="2"/>
        <v>0</v>
      </c>
      <c r="N21" s="49">
        <f t="shared" si="2"/>
        <v>0</v>
      </c>
      <c r="O21" s="49">
        <f t="shared" si="2"/>
        <v>0</v>
      </c>
      <c r="P21" s="49">
        <f t="shared" si="2"/>
        <v>0</v>
      </c>
      <c r="Q21" s="49">
        <f t="shared" si="2"/>
        <v>0</v>
      </c>
      <c r="R21" s="49">
        <f t="shared" si="2"/>
        <v>0</v>
      </c>
      <c r="S21" s="49">
        <f t="shared" si="2"/>
        <v>0</v>
      </c>
      <c r="T21" s="49">
        <f t="shared" si="2"/>
        <v>0</v>
      </c>
      <c r="U21" s="49">
        <f t="shared" si="2"/>
        <v>0</v>
      </c>
      <c r="V21" s="49">
        <f t="shared" si="2"/>
        <v>0</v>
      </c>
      <c r="W21" s="49">
        <f t="shared" si="2"/>
        <v>0</v>
      </c>
      <c r="X21" s="49">
        <f t="shared" si="2"/>
        <v>0</v>
      </c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</row>
    <row r="22" spans="1:136" s="52" customFormat="1" x14ac:dyDescent="0.3">
      <c r="A22" s="60" t="s">
        <v>54</v>
      </c>
      <c r="B22" s="61"/>
      <c r="C22" s="62"/>
      <c r="D22" s="62"/>
      <c r="E22" s="63">
        <f t="shared" ref="E22:X22" si="3">SUM(E20:E21)</f>
        <v>0</v>
      </c>
      <c r="F22" s="63">
        <f t="shared" si="3"/>
        <v>0</v>
      </c>
      <c r="G22" s="63">
        <f t="shared" si="3"/>
        <v>0</v>
      </c>
      <c r="H22" s="63">
        <f t="shared" si="3"/>
        <v>0</v>
      </c>
      <c r="I22" s="63">
        <f t="shared" si="3"/>
        <v>0</v>
      </c>
      <c r="J22" s="63">
        <f t="shared" si="3"/>
        <v>0</v>
      </c>
      <c r="K22" s="63">
        <f t="shared" si="3"/>
        <v>0</v>
      </c>
      <c r="L22" s="63">
        <f t="shared" si="3"/>
        <v>0</v>
      </c>
      <c r="M22" s="63">
        <f t="shared" si="3"/>
        <v>0</v>
      </c>
      <c r="N22" s="63">
        <f t="shared" si="3"/>
        <v>0</v>
      </c>
      <c r="O22" s="63">
        <f t="shared" si="3"/>
        <v>0</v>
      </c>
      <c r="P22" s="63">
        <f t="shared" si="3"/>
        <v>0</v>
      </c>
      <c r="Q22" s="63">
        <f t="shared" si="3"/>
        <v>0</v>
      </c>
      <c r="R22" s="63">
        <f t="shared" si="3"/>
        <v>0</v>
      </c>
      <c r="S22" s="63">
        <f t="shared" si="3"/>
        <v>0</v>
      </c>
      <c r="T22" s="63">
        <f t="shared" si="3"/>
        <v>0</v>
      </c>
      <c r="U22" s="63">
        <f t="shared" si="3"/>
        <v>0</v>
      </c>
      <c r="V22" s="63">
        <f t="shared" si="3"/>
        <v>0</v>
      </c>
      <c r="W22" s="63">
        <f t="shared" si="3"/>
        <v>0</v>
      </c>
      <c r="X22" s="63">
        <f t="shared" si="3"/>
        <v>0</v>
      </c>
    </row>
    <row r="23" spans="1:136" s="52" customFormat="1" x14ac:dyDescent="0.3">
      <c r="B23" s="57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136" s="52" customFormat="1" x14ac:dyDescent="0.3">
      <c r="A24" s="52" t="s">
        <v>62</v>
      </c>
      <c r="B24" s="57"/>
      <c r="C24" s="52" t="s">
        <v>69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136" s="52" customFormat="1" x14ac:dyDescent="0.3">
      <c r="A25" s="50" t="s">
        <v>32</v>
      </c>
      <c r="B25" s="54"/>
      <c r="C25" s="55">
        <v>0</v>
      </c>
      <c r="D25" s="56" t="s">
        <v>70</v>
      </c>
      <c r="E25" s="49">
        <f>B25+C25*E9</f>
        <v>0</v>
      </c>
      <c r="F25" s="49">
        <f t="shared" ref="F25:X25" si="4">E25+$C25*F9</f>
        <v>0</v>
      </c>
      <c r="G25" s="49">
        <f t="shared" si="4"/>
        <v>0</v>
      </c>
      <c r="H25" s="49">
        <f t="shared" si="4"/>
        <v>0</v>
      </c>
      <c r="I25" s="49">
        <f t="shared" si="4"/>
        <v>0</v>
      </c>
      <c r="J25" s="49">
        <f t="shared" si="4"/>
        <v>0</v>
      </c>
      <c r="K25" s="49">
        <f t="shared" si="4"/>
        <v>0</v>
      </c>
      <c r="L25" s="49">
        <f t="shared" si="4"/>
        <v>0</v>
      </c>
      <c r="M25" s="49">
        <f t="shared" si="4"/>
        <v>0</v>
      </c>
      <c r="N25" s="49">
        <f t="shared" si="4"/>
        <v>0</v>
      </c>
      <c r="O25" s="49">
        <f t="shared" si="4"/>
        <v>0</v>
      </c>
      <c r="P25" s="49">
        <f t="shared" si="4"/>
        <v>0</v>
      </c>
      <c r="Q25" s="49">
        <f t="shared" si="4"/>
        <v>0</v>
      </c>
      <c r="R25" s="49">
        <f t="shared" si="4"/>
        <v>0</v>
      </c>
      <c r="S25" s="49">
        <f t="shared" si="4"/>
        <v>0</v>
      </c>
      <c r="T25" s="49">
        <f t="shared" si="4"/>
        <v>0</v>
      </c>
      <c r="U25" s="49">
        <f t="shared" si="4"/>
        <v>0</v>
      </c>
      <c r="V25" s="49">
        <f t="shared" si="4"/>
        <v>0</v>
      </c>
      <c r="W25" s="49">
        <f t="shared" si="4"/>
        <v>0</v>
      </c>
      <c r="X25" s="49">
        <f t="shared" si="4"/>
        <v>0</v>
      </c>
    </row>
    <row r="26" spans="1:136" s="52" customFormat="1" x14ac:dyDescent="0.3">
      <c r="A26" s="50" t="s">
        <v>72</v>
      </c>
      <c r="B26" s="54"/>
      <c r="C26" s="55">
        <v>0</v>
      </c>
      <c r="D26" s="56" t="s">
        <v>70</v>
      </c>
      <c r="E26" s="49">
        <f>B26+C26*E10</f>
        <v>0</v>
      </c>
      <c r="F26" s="49">
        <f t="shared" ref="F26:X26" si="5">E26+$C26*F10</f>
        <v>0</v>
      </c>
      <c r="G26" s="49">
        <f t="shared" si="5"/>
        <v>0</v>
      </c>
      <c r="H26" s="49">
        <f t="shared" si="5"/>
        <v>0</v>
      </c>
      <c r="I26" s="49">
        <f t="shared" si="5"/>
        <v>0</v>
      </c>
      <c r="J26" s="49">
        <f t="shared" si="5"/>
        <v>0</v>
      </c>
      <c r="K26" s="49">
        <f t="shared" si="5"/>
        <v>0</v>
      </c>
      <c r="L26" s="49">
        <f t="shared" si="5"/>
        <v>0</v>
      </c>
      <c r="M26" s="49">
        <f t="shared" si="5"/>
        <v>0</v>
      </c>
      <c r="N26" s="49">
        <f t="shared" si="5"/>
        <v>0</v>
      </c>
      <c r="O26" s="49">
        <f t="shared" si="5"/>
        <v>0</v>
      </c>
      <c r="P26" s="49">
        <f t="shared" si="5"/>
        <v>0</v>
      </c>
      <c r="Q26" s="49">
        <f t="shared" si="5"/>
        <v>0</v>
      </c>
      <c r="R26" s="49">
        <f t="shared" si="5"/>
        <v>0</v>
      </c>
      <c r="S26" s="49">
        <f t="shared" si="5"/>
        <v>0</v>
      </c>
      <c r="T26" s="49">
        <f t="shared" si="5"/>
        <v>0</v>
      </c>
      <c r="U26" s="49">
        <f t="shared" si="5"/>
        <v>0</v>
      </c>
      <c r="V26" s="49">
        <f t="shared" si="5"/>
        <v>0</v>
      </c>
      <c r="W26" s="49">
        <f t="shared" si="5"/>
        <v>0</v>
      </c>
      <c r="X26" s="49">
        <f t="shared" si="5"/>
        <v>0</v>
      </c>
    </row>
    <row r="27" spans="1:136" s="52" customFormat="1" x14ac:dyDescent="0.3">
      <c r="A27" s="50" t="s">
        <v>44</v>
      </c>
      <c r="B27" s="54"/>
      <c r="C27" s="55">
        <v>0</v>
      </c>
      <c r="D27" s="56" t="s">
        <v>70</v>
      </c>
      <c r="E27" s="49">
        <f>B27+C27*E11</f>
        <v>0</v>
      </c>
      <c r="F27" s="49">
        <f t="shared" ref="F27:X27" si="6">E27+$C27*F11</f>
        <v>0</v>
      </c>
      <c r="G27" s="49">
        <f t="shared" si="6"/>
        <v>0</v>
      </c>
      <c r="H27" s="49">
        <f t="shared" si="6"/>
        <v>0</v>
      </c>
      <c r="I27" s="49">
        <f t="shared" si="6"/>
        <v>0</v>
      </c>
      <c r="J27" s="49">
        <f t="shared" si="6"/>
        <v>0</v>
      </c>
      <c r="K27" s="49">
        <f t="shared" si="6"/>
        <v>0</v>
      </c>
      <c r="L27" s="49">
        <f t="shared" si="6"/>
        <v>0</v>
      </c>
      <c r="M27" s="49">
        <f t="shared" si="6"/>
        <v>0</v>
      </c>
      <c r="N27" s="49">
        <f t="shared" si="6"/>
        <v>0</v>
      </c>
      <c r="O27" s="49">
        <f t="shared" si="6"/>
        <v>0</v>
      </c>
      <c r="P27" s="49">
        <f t="shared" si="6"/>
        <v>0</v>
      </c>
      <c r="Q27" s="49">
        <f t="shared" si="6"/>
        <v>0</v>
      </c>
      <c r="R27" s="49">
        <f t="shared" si="6"/>
        <v>0</v>
      </c>
      <c r="S27" s="49">
        <f t="shared" si="6"/>
        <v>0</v>
      </c>
      <c r="T27" s="49">
        <f t="shared" si="6"/>
        <v>0</v>
      </c>
      <c r="U27" s="49">
        <f t="shared" si="6"/>
        <v>0</v>
      </c>
      <c r="V27" s="49">
        <f t="shared" si="6"/>
        <v>0</v>
      </c>
      <c r="W27" s="49">
        <f t="shared" si="6"/>
        <v>0</v>
      </c>
      <c r="X27" s="49">
        <f t="shared" si="6"/>
        <v>0</v>
      </c>
    </row>
    <row r="28" spans="1:136" s="52" customFormat="1" x14ac:dyDescent="0.3">
      <c r="A28" s="50" t="str">
        <f>A12</f>
        <v>Marketing</v>
      </c>
      <c r="B28" s="54"/>
      <c r="C28" s="55">
        <v>0</v>
      </c>
      <c r="D28" s="56" t="s">
        <v>70</v>
      </c>
      <c r="E28" s="49">
        <f>B28+C28*E12</f>
        <v>0</v>
      </c>
      <c r="F28" s="49">
        <f t="shared" ref="F28:X28" si="7">E28+$C28*F12</f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9">
        <f t="shared" si="7"/>
        <v>0</v>
      </c>
      <c r="K28" s="49">
        <f t="shared" si="7"/>
        <v>0</v>
      </c>
      <c r="L28" s="49">
        <f t="shared" si="7"/>
        <v>0</v>
      </c>
      <c r="M28" s="49">
        <f t="shared" si="7"/>
        <v>0</v>
      </c>
      <c r="N28" s="49">
        <f t="shared" si="7"/>
        <v>0</v>
      </c>
      <c r="O28" s="49">
        <f t="shared" si="7"/>
        <v>0</v>
      </c>
      <c r="P28" s="49">
        <f t="shared" si="7"/>
        <v>0</v>
      </c>
      <c r="Q28" s="49">
        <f t="shared" si="7"/>
        <v>0</v>
      </c>
      <c r="R28" s="49">
        <f t="shared" si="7"/>
        <v>0</v>
      </c>
      <c r="S28" s="49">
        <f t="shared" si="7"/>
        <v>0</v>
      </c>
      <c r="T28" s="49">
        <f t="shared" si="7"/>
        <v>0</v>
      </c>
      <c r="U28" s="49">
        <f t="shared" si="7"/>
        <v>0</v>
      </c>
      <c r="V28" s="49">
        <f t="shared" si="7"/>
        <v>0</v>
      </c>
      <c r="W28" s="49">
        <f t="shared" si="7"/>
        <v>0</v>
      </c>
      <c r="X28" s="49">
        <f t="shared" si="7"/>
        <v>0</v>
      </c>
    </row>
    <row r="29" spans="1:136" s="52" customFormat="1" x14ac:dyDescent="0.3">
      <c r="A29" s="60" t="s">
        <v>54</v>
      </c>
      <c r="B29" s="61"/>
      <c r="C29" s="62"/>
      <c r="D29" s="62"/>
      <c r="E29" s="63">
        <f t="shared" ref="E29:X29" si="8">SUM(E25:E28)</f>
        <v>0</v>
      </c>
      <c r="F29" s="63">
        <f t="shared" si="8"/>
        <v>0</v>
      </c>
      <c r="G29" s="63">
        <f t="shared" si="8"/>
        <v>0</v>
      </c>
      <c r="H29" s="63">
        <f t="shared" si="8"/>
        <v>0</v>
      </c>
      <c r="I29" s="63">
        <f t="shared" si="8"/>
        <v>0</v>
      </c>
      <c r="J29" s="63">
        <f t="shared" si="8"/>
        <v>0</v>
      </c>
      <c r="K29" s="63">
        <f t="shared" si="8"/>
        <v>0</v>
      </c>
      <c r="L29" s="63">
        <f t="shared" si="8"/>
        <v>0</v>
      </c>
      <c r="M29" s="63">
        <f t="shared" si="8"/>
        <v>0</v>
      </c>
      <c r="N29" s="63">
        <f t="shared" si="8"/>
        <v>0</v>
      </c>
      <c r="O29" s="63">
        <f t="shared" si="8"/>
        <v>0</v>
      </c>
      <c r="P29" s="63">
        <f t="shared" si="8"/>
        <v>0</v>
      </c>
      <c r="Q29" s="63">
        <f t="shared" si="8"/>
        <v>0</v>
      </c>
      <c r="R29" s="63">
        <f t="shared" si="8"/>
        <v>0</v>
      </c>
      <c r="S29" s="63">
        <f t="shared" si="8"/>
        <v>0</v>
      </c>
      <c r="T29" s="63">
        <f t="shared" si="8"/>
        <v>0</v>
      </c>
      <c r="U29" s="63">
        <f t="shared" si="8"/>
        <v>0</v>
      </c>
      <c r="V29" s="63">
        <f t="shared" si="8"/>
        <v>0</v>
      </c>
      <c r="W29" s="63">
        <f t="shared" si="8"/>
        <v>0</v>
      </c>
      <c r="X29" s="63">
        <f t="shared" si="8"/>
        <v>0</v>
      </c>
    </row>
    <row r="30" spans="1:136" s="52" customFormat="1" x14ac:dyDescent="0.3">
      <c r="A30" s="64"/>
      <c r="B30" s="57"/>
      <c r="C30" s="56"/>
      <c r="D30" s="5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136" s="52" customFormat="1" ht="13.5" thickBot="1" x14ac:dyDescent="0.35">
      <c r="A31" s="65" t="s">
        <v>71</v>
      </c>
      <c r="B31" s="66"/>
      <c r="C31" s="65"/>
      <c r="D31" s="65"/>
      <c r="E31" s="67">
        <f t="shared" ref="E31:X31" si="9">E17+E22-E29</f>
        <v>0</v>
      </c>
      <c r="F31" s="67">
        <f t="shared" si="9"/>
        <v>0</v>
      </c>
      <c r="G31" s="67">
        <f t="shared" si="9"/>
        <v>0</v>
      </c>
      <c r="H31" s="67">
        <f t="shared" si="9"/>
        <v>0</v>
      </c>
      <c r="I31" s="67">
        <f t="shared" si="9"/>
        <v>0</v>
      </c>
      <c r="J31" s="67">
        <f t="shared" si="9"/>
        <v>0</v>
      </c>
      <c r="K31" s="67">
        <f t="shared" si="9"/>
        <v>0</v>
      </c>
      <c r="L31" s="67">
        <f t="shared" si="9"/>
        <v>0</v>
      </c>
      <c r="M31" s="67">
        <f t="shared" si="9"/>
        <v>0</v>
      </c>
      <c r="N31" s="67">
        <f t="shared" si="9"/>
        <v>0</v>
      </c>
      <c r="O31" s="67">
        <f t="shared" si="9"/>
        <v>0</v>
      </c>
      <c r="P31" s="67">
        <f t="shared" si="9"/>
        <v>0</v>
      </c>
      <c r="Q31" s="67">
        <f t="shared" si="9"/>
        <v>0</v>
      </c>
      <c r="R31" s="67">
        <f t="shared" si="9"/>
        <v>0</v>
      </c>
      <c r="S31" s="67">
        <f t="shared" si="9"/>
        <v>0</v>
      </c>
      <c r="T31" s="67">
        <f t="shared" si="9"/>
        <v>0</v>
      </c>
      <c r="U31" s="67">
        <f t="shared" si="9"/>
        <v>0</v>
      </c>
      <c r="V31" s="67">
        <f t="shared" si="9"/>
        <v>0</v>
      </c>
      <c r="W31" s="67">
        <f t="shared" si="9"/>
        <v>0</v>
      </c>
      <c r="X31" s="67">
        <f t="shared" si="9"/>
        <v>0</v>
      </c>
    </row>
    <row r="32" spans="1:136" x14ac:dyDescent="0.3">
      <c r="A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36" s="72" customFormat="1" x14ac:dyDescent="0.3">
      <c r="A33" s="68" t="s">
        <v>76</v>
      </c>
      <c r="B33" s="69"/>
      <c r="C33" s="70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0"/>
      <c r="R33" s="70"/>
      <c r="S33" s="70"/>
      <c r="T33" s="70"/>
      <c r="U33" s="70"/>
      <c r="V33" s="70"/>
      <c r="W33" s="70"/>
      <c r="X33" s="70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</row>
    <row r="34" spans="1:136" s="72" customFormat="1" x14ac:dyDescent="0.3">
      <c r="A34" s="70" t="s">
        <v>73</v>
      </c>
      <c r="B34" s="69"/>
      <c r="C34" s="70"/>
      <c r="D34" s="70"/>
      <c r="E34" s="71">
        <f>E17</f>
        <v>0</v>
      </c>
      <c r="F34" s="71">
        <f t="shared" ref="F34:X34" si="10">F17</f>
        <v>0</v>
      </c>
      <c r="G34" s="71">
        <f t="shared" si="10"/>
        <v>0</v>
      </c>
      <c r="H34" s="71">
        <f t="shared" si="10"/>
        <v>0</v>
      </c>
      <c r="I34" s="71">
        <f t="shared" si="10"/>
        <v>0</v>
      </c>
      <c r="J34" s="71">
        <f t="shared" si="10"/>
        <v>0</v>
      </c>
      <c r="K34" s="71">
        <f t="shared" si="10"/>
        <v>0</v>
      </c>
      <c r="L34" s="71">
        <f t="shared" si="10"/>
        <v>0</v>
      </c>
      <c r="M34" s="71">
        <f t="shared" si="10"/>
        <v>0</v>
      </c>
      <c r="N34" s="71">
        <f t="shared" si="10"/>
        <v>0</v>
      </c>
      <c r="O34" s="71">
        <f t="shared" si="10"/>
        <v>0</v>
      </c>
      <c r="P34" s="71">
        <f t="shared" si="10"/>
        <v>0</v>
      </c>
      <c r="Q34" s="71">
        <f t="shared" si="10"/>
        <v>0</v>
      </c>
      <c r="R34" s="71">
        <f t="shared" si="10"/>
        <v>0</v>
      </c>
      <c r="S34" s="71">
        <f t="shared" si="10"/>
        <v>0</v>
      </c>
      <c r="T34" s="71">
        <f t="shared" si="10"/>
        <v>0</v>
      </c>
      <c r="U34" s="71">
        <f t="shared" si="10"/>
        <v>0</v>
      </c>
      <c r="V34" s="71">
        <f t="shared" si="10"/>
        <v>0</v>
      </c>
      <c r="W34" s="71">
        <f t="shared" si="10"/>
        <v>0</v>
      </c>
      <c r="X34" s="71">
        <f t="shared" si="10"/>
        <v>0</v>
      </c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</row>
    <row r="35" spans="1:136" s="72" customFormat="1" x14ac:dyDescent="0.3">
      <c r="A35" s="70" t="s">
        <v>74</v>
      </c>
      <c r="B35" s="69"/>
      <c r="C35" s="70"/>
      <c r="D35" s="70"/>
      <c r="E35" s="71">
        <f>'I-Assumpties'!G12*(1+'I-Andere'!$B$6/100)*$C$20+'I-Assumpties'!G14*(1+'I-Andere'!$B$6)*'I-NBKB&amp;BTW'!$C$21</f>
        <v>0</v>
      </c>
      <c r="F35" s="71">
        <f>'I-Assumpties'!H12*(1+'I-Andere'!$B$6/100)*$C$20+'I-Assumpties'!H14*(1+'I-Andere'!$B$6)*'I-NBKB&amp;BTW'!$C$21</f>
        <v>0</v>
      </c>
      <c r="G35" s="71">
        <f>'I-Assumpties'!I12*(1+'I-Andere'!$B$6/100)*$C$20+'I-Assumpties'!I14*(1+'I-Andere'!$B$6)*'I-NBKB&amp;BTW'!$C$21</f>
        <v>0</v>
      </c>
      <c r="H35" s="71">
        <f>'I-Assumpties'!J12*(1+'I-Andere'!$B$6/100)*$C$20+'I-Assumpties'!J14*(1+'I-Andere'!$B$6)*'I-NBKB&amp;BTW'!$C$21</f>
        <v>0</v>
      </c>
      <c r="I35" s="71">
        <f>'I-Assumpties'!K12*(1+'I-Andere'!$B$6/100)*$C$20+'I-Assumpties'!K14*(1+'I-Andere'!$B$6)*'I-NBKB&amp;BTW'!$C$21</f>
        <v>0</v>
      </c>
      <c r="J35" s="71">
        <f>'I-Assumpties'!L12*(1+'I-Andere'!$B$6/100)*$C$20+'I-Assumpties'!L14*(1+'I-Andere'!$B$6)*'I-NBKB&amp;BTW'!$C$21</f>
        <v>0</v>
      </c>
      <c r="K35" s="71">
        <f>'I-Assumpties'!M12*(1+'I-Andere'!$B$6/100)*$C$20+'I-Assumpties'!M14*(1+'I-Andere'!$B$6)*'I-NBKB&amp;BTW'!$C$21</f>
        <v>0</v>
      </c>
      <c r="L35" s="71">
        <f>'I-Assumpties'!N12*(1+'I-Andere'!$B$6/100)*$C$20+'I-Assumpties'!N14*(1+'I-Andere'!$B$6)*'I-NBKB&amp;BTW'!$C$21</f>
        <v>0</v>
      </c>
      <c r="M35" s="71">
        <f>'I-Assumpties'!O12*(1+'I-Andere'!$B$6/100)*$C$20+'I-Assumpties'!O14*(1+'I-Andere'!$B$6)*'I-NBKB&amp;BTW'!$C$21</f>
        <v>0</v>
      </c>
      <c r="N35" s="71">
        <f>'I-Assumpties'!P12*(1+'I-Andere'!$B$6/100)*$C$20+'I-Assumpties'!P14*(1+'I-Andere'!$B$6)*'I-NBKB&amp;BTW'!$C$21</f>
        <v>0</v>
      </c>
      <c r="O35" s="71">
        <f>'I-Assumpties'!Q12*(1+'I-Andere'!$B$6/100)*$C$20+'I-Assumpties'!Q14*(1+'I-Andere'!$B$6)*'I-NBKB&amp;BTW'!$C$21</f>
        <v>0</v>
      </c>
      <c r="P35" s="71">
        <f>'I-Assumpties'!R12*(1+'I-Andere'!$B$6/100)*$C$20+'I-Assumpties'!R14*(1+'I-Andere'!$B$6)*'I-NBKB&amp;BTW'!$C$21</f>
        <v>0</v>
      </c>
      <c r="Q35" s="71">
        <f>'I-Assumpties'!S12*(1+'I-Andere'!$B$6/100)*$C$20+'I-Assumpties'!S14*(1+'I-Andere'!$B$6)*'I-NBKB&amp;BTW'!$C$21</f>
        <v>0</v>
      </c>
      <c r="R35" s="71">
        <f>'I-Assumpties'!T12*(1+'I-Andere'!$B$6/100)*$C$20+'I-Assumpties'!T14*(1+'I-Andere'!$B$6)*'I-NBKB&amp;BTW'!$C$21</f>
        <v>0</v>
      </c>
      <c r="S35" s="71">
        <f>'I-Assumpties'!U12*(1+'I-Andere'!$B$6/100)*$C$20+'I-Assumpties'!U14*(1+'I-Andere'!$B$6)*'I-NBKB&amp;BTW'!$C$21</f>
        <v>0</v>
      </c>
      <c r="T35" s="71">
        <f>'I-Assumpties'!V12*(1+'I-Andere'!$B$6/100)*$C$20+'I-Assumpties'!V14*(1+'I-Andere'!$B$6)*'I-NBKB&amp;BTW'!$C$21</f>
        <v>0</v>
      </c>
      <c r="U35" s="71">
        <f>'I-Assumpties'!W12*(1+'I-Andere'!$B$6/100)*$C$20+'I-Assumpties'!W14*(1+'I-Andere'!$B$6)*'I-NBKB&amp;BTW'!$C$21</f>
        <v>0</v>
      </c>
      <c r="V35" s="71">
        <f>'I-Assumpties'!X12*(1+'I-Andere'!$B$6/100)*$C$20+'I-Assumpties'!X14*(1+'I-Andere'!$B$6)*'I-NBKB&amp;BTW'!$C$21</f>
        <v>0</v>
      </c>
      <c r="W35" s="71">
        <f>'I-Assumpties'!Y12*(1+'I-Andere'!$B$6/100)*$C$20+'I-Assumpties'!Y14*(1+'I-Andere'!$B$6)*'I-NBKB&amp;BTW'!$C$21</f>
        <v>0</v>
      </c>
      <c r="X35" s="71">
        <f>'I-Assumpties'!Z12*(1+'I-Andere'!$B$6/100)*$C$20+'I-Assumpties'!Z14*(1+'I-Andere'!$B$6)*'I-NBKB&amp;BTW'!$C$21</f>
        <v>0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</row>
    <row r="36" spans="1:136" s="72" customFormat="1" x14ac:dyDescent="0.3">
      <c r="A36" s="70" t="s">
        <v>75</v>
      </c>
      <c r="B36" s="69"/>
      <c r="C36" s="70"/>
      <c r="D36" s="70"/>
      <c r="E36" s="71">
        <f>'I-Assumpties'!G25*(1+'I-Andere'!$B$8/100)*'I-NBKB&amp;BTW'!$C$25+'I-Assumpties'!G35*(1+'I-Andere'!$B$8/100)*'I-NBKB&amp;BTW'!$C$26+'I-Assumpties'!G46*(1+'I-Andere'!$B$8/100)*'I-NBKB&amp;BTW'!$C$27+'I-Assumpties'!G55*(1+'I-Andere'!$B$8/100)*'I-NBKB&amp;BTW'!$C$28</f>
        <v>0</v>
      </c>
      <c r="F36" s="71">
        <f>'I-Assumpties'!H25*(1+'I-Andere'!$B$8/100)*'I-NBKB&amp;BTW'!$C$25+'I-Assumpties'!H35*(1+'I-Andere'!$B$8/100)*'I-NBKB&amp;BTW'!$C$26+'I-Assumpties'!H46*(1+'I-Andere'!$B$8/100)*'I-NBKB&amp;BTW'!$C$27+'I-Assumpties'!H55*(1+'I-Andere'!$B$8/100)*'I-NBKB&amp;BTW'!$C$28</f>
        <v>0</v>
      </c>
      <c r="G36" s="71">
        <f>'I-Assumpties'!I25*(1+'I-Andere'!$B$8/100)*'I-NBKB&amp;BTW'!$C$25+'I-Assumpties'!I35*(1+'I-Andere'!$B$8/100)*'I-NBKB&amp;BTW'!$C$26+'I-Assumpties'!I46*(1+'I-Andere'!$B$8/100)*'I-NBKB&amp;BTW'!$C$27+'I-Assumpties'!I55*(1+'I-Andere'!$B$8/100)*'I-NBKB&amp;BTW'!$C$28</f>
        <v>0</v>
      </c>
      <c r="H36" s="71">
        <f>'I-Assumpties'!J25*(1+'I-Andere'!$B$8/100)*'I-NBKB&amp;BTW'!$C$25+'I-Assumpties'!J35*(1+'I-Andere'!$B$8/100)*'I-NBKB&amp;BTW'!$C$26+'I-Assumpties'!J46*(1+'I-Andere'!$B$8/100)*'I-NBKB&amp;BTW'!$C$27+'I-Assumpties'!J55*(1+'I-Andere'!$B$8/100)*'I-NBKB&amp;BTW'!$C$28</f>
        <v>0</v>
      </c>
      <c r="I36" s="71">
        <f>'I-Assumpties'!K25*(1+'I-Andere'!$B$8/100)*'I-NBKB&amp;BTW'!$C$25+'I-Assumpties'!K35*(1+'I-Andere'!$B$8/100)*'I-NBKB&amp;BTW'!$C$26+'I-Assumpties'!K46*(1+'I-Andere'!$B$8/100)*'I-NBKB&amp;BTW'!$C$27+'I-Assumpties'!K55*(1+'I-Andere'!$B$8/100)*'I-NBKB&amp;BTW'!$C$28</f>
        <v>0</v>
      </c>
      <c r="J36" s="71">
        <f>'I-Assumpties'!L25*(1+'I-Andere'!$B$8/100)*'I-NBKB&amp;BTW'!$C$25+'I-Assumpties'!L35*(1+'I-Andere'!$B$8/100)*'I-NBKB&amp;BTW'!$C$26+'I-Assumpties'!L46*(1+'I-Andere'!$B$8/100)*'I-NBKB&amp;BTW'!$C$27+'I-Assumpties'!L55*(1+'I-Andere'!$B$8/100)*'I-NBKB&amp;BTW'!$C$28</f>
        <v>0</v>
      </c>
      <c r="K36" s="71">
        <f>'I-Assumpties'!M25*(1+'I-Andere'!$B$8/100)*'I-NBKB&amp;BTW'!$C$25+'I-Assumpties'!M35*(1+'I-Andere'!$B$8/100)*'I-NBKB&amp;BTW'!$C$26+'I-Assumpties'!M46*(1+'I-Andere'!$B$8/100)*'I-NBKB&amp;BTW'!$C$27+'I-Assumpties'!M55*(1+'I-Andere'!$B$8/100)*'I-NBKB&amp;BTW'!$C$28</f>
        <v>0</v>
      </c>
      <c r="L36" s="71">
        <f>'I-Assumpties'!N25*(1+'I-Andere'!$B$8/100)*'I-NBKB&amp;BTW'!$C$25+'I-Assumpties'!N35*(1+'I-Andere'!$B$8/100)*'I-NBKB&amp;BTW'!$C$26+'I-Assumpties'!N46*(1+'I-Andere'!$B$8/100)*'I-NBKB&amp;BTW'!$C$27+'I-Assumpties'!N55*(1+'I-Andere'!$B$8/100)*'I-NBKB&amp;BTW'!$C$28</f>
        <v>0</v>
      </c>
      <c r="M36" s="71">
        <f>'I-Assumpties'!O25*(1+'I-Andere'!$B$8/100)*'I-NBKB&amp;BTW'!$C$25+'I-Assumpties'!O35*(1+'I-Andere'!$B$8/100)*'I-NBKB&amp;BTW'!$C$26+'I-Assumpties'!O46*(1+'I-Andere'!$B$8/100)*'I-NBKB&amp;BTW'!$C$27+'I-Assumpties'!O55*(1+'I-Andere'!$B$8/100)*'I-NBKB&amp;BTW'!$C$28</f>
        <v>0</v>
      </c>
      <c r="N36" s="71">
        <f>'I-Assumpties'!P25*(1+'I-Andere'!$B$8/100)*'I-NBKB&amp;BTW'!$C$25+'I-Assumpties'!P35*(1+'I-Andere'!$B$8/100)*'I-NBKB&amp;BTW'!$C$26+'I-Assumpties'!P46*(1+'I-Andere'!$B$8/100)*'I-NBKB&amp;BTW'!$C$27+'I-Assumpties'!P55*(1+'I-Andere'!$B$8/100)*'I-NBKB&amp;BTW'!$C$28</f>
        <v>0</v>
      </c>
      <c r="O36" s="71">
        <f>'I-Assumpties'!Q25*(1+'I-Andere'!$B$8/100)*'I-NBKB&amp;BTW'!$C$25+'I-Assumpties'!Q35*(1+'I-Andere'!$B$8/100)*'I-NBKB&amp;BTW'!$C$26+'I-Assumpties'!Q46*(1+'I-Andere'!$B$8/100)*'I-NBKB&amp;BTW'!$C$27+'I-Assumpties'!Q55*(1+'I-Andere'!$B$8/100)*'I-NBKB&amp;BTW'!$C$28</f>
        <v>0</v>
      </c>
      <c r="P36" s="71">
        <f>'I-Assumpties'!R25*(1+'I-Andere'!$B$8/100)*'I-NBKB&amp;BTW'!$C$25+'I-Assumpties'!R35*(1+'I-Andere'!$B$8/100)*'I-NBKB&amp;BTW'!$C$26+'I-Assumpties'!R46*(1+'I-Andere'!$B$8/100)*'I-NBKB&amp;BTW'!$C$27+'I-Assumpties'!R55*(1+'I-Andere'!$B$8/100)*'I-NBKB&amp;BTW'!$C$28</f>
        <v>0</v>
      </c>
      <c r="Q36" s="71">
        <f>'I-Assumpties'!S25*(1+'I-Andere'!$B$8/100)*'I-NBKB&amp;BTW'!$C$25+'I-Assumpties'!S35*(1+'I-Andere'!$B$8/100)*'I-NBKB&amp;BTW'!$C$26+'I-Assumpties'!S46*(1+'I-Andere'!$B$8/100)*'I-NBKB&amp;BTW'!$C$27+'I-Assumpties'!S55*(1+'I-Andere'!$B$8/100)*'I-NBKB&amp;BTW'!$C$28</f>
        <v>0</v>
      </c>
      <c r="R36" s="71">
        <f>'I-Assumpties'!T25*(1+'I-Andere'!$B$8/100)*'I-NBKB&amp;BTW'!$C$25+'I-Assumpties'!T35*(1+'I-Andere'!$B$8/100)*'I-NBKB&amp;BTW'!$C$26+'I-Assumpties'!T46*(1+'I-Andere'!$B$8/100)*'I-NBKB&amp;BTW'!$C$27+'I-Assumpties'!T55*(1+'I-Andere'!$B$8/100)*'I-NBKB&amp;BTW'!$C$28</f>
        <v>0</v>
      </c>
      <c r="S36" s="71">
        <f>'I-Assumpties'!U25*(1+'I-Andere'!$B$8/100)*'I-NBKB&amp;BTW'!$C$25+'I-Assumpties'!U35*(1+'I-Andere'!$B$8/100)*'I-NBKB&amp;BTW'!$C$26+'I-Assumpties'!U46*(1+'I-Andere'!$B$8/100)*'I-NBKB&amp;BTW'!$C$27+'I-Assumpties'!U55*(1+'I-Andere'!$B$8/100)*'I-NBKB&amp;BTW'!$C$28</f>
        <v>0</v>
      </c>
      <c r="T36" s="71">
        <f>'I-Assumpties'!V25*(1+'I-Andere'!$B$8/100)*'I-NBKB&amp;BTW'!$C$25+'I-Assumpties'!V35*(1+'I-Andere'!$B$8/100)*'I-NBKB&amp;BTW'!$C$26+'I-Assumpties'!V46*(1+'I-Andere'!$B$8/100)*'I-NBKB&amp;BTW'!$C$27+'I-Assumpties'!V55*(1+'I-Andere'!$B$8/100)*'I-NBKB&amp;BTW'!$C$28</f>
        <v>0</v>
      </c>
      <c r="U36" s="71">
        <f>'I-Assumpties'!W25*(1+'I-Andere'!$B$8/100)*'I-NBKB&amp;BTW'!$C$25+'I-Assumpties'!W35*(1+'I-Andere'!$B$8/100)*'I-NBKB&amp;BTW'!$C$26+'I-Assumpties'!W46*(1+'I-Andere'!$B$8/100)*'I-NBKB&amp;BTW'!$C$27+'I-Assumpties'!W55*(1+'I-Andere'!$B$8/100)*'I-NBKB&amp;BTW'!$C$28</f>
        <v>0</v>
      </c>
      <c r="V36" s="71">
        <f>'I-Assumpties'!X25*(1+'I-Andere'!$B$8/100)*'I-NBKB&amp;BTW'!$C$25+'I-Assumpties'!X35*(1+'I-Andere'!$B$8/100)*'I-NBKB&amp;BTW'!$C$26+'I-Assumpties'!X46*(1+'I-Andere'!$B$8/100)*'I-NBKB&amp;BTW'!$C$27+'I-Assumpties'!X55*(1+'I-Andere'!$B$8/100)*'I-NBKB&amp;BTW'!$C$28</f>
        <v>0</v>
      </c>
      <c r="W36" s="71">
        <f>'I-Assumpties'!Y25*(1+'I-Andere'!$B$8/100)*'I-NBKB&amp;BTW'!$C$25+'I-Assumpties'!Y35*(1+'I-Andere'!$B$8/100)*'I-NBKB&amp;BTW'!$C$26+'I-Assumpties'!Y46*(1+'I-Andere'!$B$8/100)*'I-NBKB&amp;BTW'!$C$27+'I-Assumpties'!Y55*(1+'I-Andere'!$B$8/100)*'I-NBKB&amp;BTW'!$C$28</f>
        <v>0</v>
      </c>
      <c r="X36" s="71">
        <f>'I-Assumpties'!Z25*(1+'I-Andere'!$B$8/100)*'I-NBKB&amp;BTW'!$C$25+'I-Assumpties'!Z35*(1+'I-Andere'!$B$8/100)*'I-NBKB&amp;BTW'!$C$26+'I-Assumpties'!Z46*(1+'I-Andere'!$B$8/100)*'I-NBKB&amp;BTW'!$C$27+'I-Assumpties'!Z55*(1+'I-Andere'!$B$8/100)*'I-NBKB&amp;BTW'!$C$28</f>
        <v>0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</row>
    <row r="37" spans="1:136" s="72" customFormat="1" ht="13.5" thickBot="1" x14ac:dyDescent="0.35">
      <c r="A37" s="253" t="s">
        <v>71</v>
      </c>
      <c r="B37" s="73"/>
      <c r="C37" s="74"/>
      <c r="D37" s="74"/>
      <c r="E37" s="74">
        <f>E34+E35-E36</f>
        <v>0</v>
      </c>
      <c r="F37" s="74">
        <f t="shared" ref="F37:X37" si="11">F34+F35-F36</f>
        <v>0</v>
      </c>
      <c r="G37" s="74">
        <f t="shared" si="11"/>
        <v>0</v>
      </c>
      <c r="H37" s="74">
        <f t="shared" si="11"/>
        <v>0</v>
      </c>
      <c r="I37" s="74">
        <f t="shared" si="11"/>
        <v>0</v>
      </c>
      <c r="J37" s="74">
        <f t="shared" si="11"/>
        <v>0</v>
      </c>
      <c r="K37" s="74">
        <f t="shared" si="11"/>
        <v>0</v>
      </c>
      <c r="L37" s="74">
        <f t="shared" si="11"/>
        <v>0</v>
      </c>
      <c r="M37" s="74">
        <f t="shared" si="11"/>
        <v>0</v>
      </c>
      <c r="N37" s="74">
        <f t="shared" si="11"/>
        <v>0</v>
      </c>
      <c r="O37" s="74">
        <f t="shared" si="11"/>
        <v>0</v>
      </c>
      <c r="P37" s="74">
        <f t="shared" si="11"/>
        <v>0</v>
      </c>
      <c r="Q37" s="74">
        <f t="shared" si="11"/>
        <v>0</v>
      </c>
      <c r="R37" s="74">
        <f t="shared" si="11"/>
        <v>0</v>
      </c>
      <c r="S37" s="74">
        <f t="shared" si="11"/>
        <v>0</v>
      </c>
      <c r="T37" s="74">
        <f t="shared" si="11"/>
        <v>0</v>
      </c>
      <c r="U37" s="74">
        <f t="shared" si="11"/>
        <v>0</v>
      </c>
      <c r="V37" s="74">
        <f t="shared" si="11"/>
        <v>0</v>
      </c>
      <c r="W37" s="74">
        <f t="shared" si="11"/>
        <v>0</v>
      </c>
      <c r="X37" s="74">
        <f t="shared" si="11"/>
        <v>0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</row>
    <row r="38" spans="1:136" s="72" customFormat="1" x14ac:dyDescent="0.3">
      <c r="A38" s="70" t="s">
        <v>251</v>
      </c>
      <c r="B38" s="69"/>
      <c r="C38" s="71"/>
      <c r="D38" s="71"/>
      <c r="E38" s="71">
        <f>MAX(0,('I-Andere'!$B$10/100*-'I-Invest'!J56)+'I-Andere'!$B$8/100*('I-Assumpties'!G25+'I-Assumpties'!G35+'I-Assumpties'!G46+'I-Assumpties'!G55)-'I-Andere'!$B$6/100*'I-Assumpties'!G16)</f>
        <v>0</v>
      </c>
      <c r="F38" s="71">
        <f>MAX(0,('I-Andere'!$B$10/100*-'I-Invest'!K56)+'I-Andere'!$B$8/100*('I-Assumpties'!H25+'I-Assumpties'!H35+'I-Assumpties'!H46+'I-Assumpties'!H55)-'I-Andere'!$B$6/100*'I-Assumpties'!H16)</f>
        <v>0</v>
      </c>
      <c r="G38" s="71">
        <f>MAX(0,('I-Andere'!$B$10/100*-'I-Invest'!L56)+'I-Andere'!$B$8/100*('I-Assumpties'!I25+'I-Assumpties'!I35+'I-Assumpties'!I46+'I-Assumpties'!I55)-'I-Andere'!$B$6/100*'I-Assumpties'!I16)</f>
        <v>0</v>
      </c>
      <c r="H38" s="71">
        <f>MAX(0,('I-Andere'!$B$10/100*-'I-Invest'!M56)+'I-Andere'!$B$8/100*('I-Assumpties'!J25+'I-Assumpties'!J35+'I-Assumpties'!J46+'I-Assumpties'!J55)-'I-Andere'!$B$6/100*'I-Assumpties'!J16)</f>
        <v>0</v>
      </c>
      <c r="I38" s="71">
        <f>MAX(0,('I-Andere'!$B$10/100*-'I-Invest'!N56)+'I-Andere'!$B$8/100*('I-Assumpties'!K25+'I-Assumpties'!K35+'I-Assumpties'!K46+'I-Assumpties'!K55)-'I-Andere'!$B$6/100*'I-Assumpties'!K16)</f>
        <v>0</v>
      </c>
      <c r="J38" s="71">
        <f>MAX(0,('I-Andere'!$B$10/100*-'I-Invest'!O56)+'I-Andere'!$B$8/100*('I-Assumpties'!L25+'I-Assumpties'!L35+'I-Assumpties'!L46+'I-Assumpties'!L55)-'I-Andere'!$B$6/100*'I-Assumpties'!L16)</f>
        <v>0</v>
      </c>
      <c r="K38" s="71">
        <f>MAX(0,('I-Andere'!$B$10/100*-'I-Invest'!P56)+'I-Andere'!$B$8/100*('I-Assumpties'!M25+'I-Assumpties'!M35+'I-Assumpties'!M46+'I-Assumpties'!M55)-'I-Andere'!$B$6/100*'I-Assumpties'!M16)</f>
        <v>0</v>
      </c>
      <c r="L38" s="71">
        <f>MAX(0,('I-Andere'!$B$10/100*-'I-Invest'!Q56)+'I-Andere'!$B$8/100*('I-Assumpties'!N25+'I-Assumpties'!N35+'I-Assumpties'!N46+'I-Assumpties'!N55)-'I-Andere'!$B$6/100*'I-Assumpties'!N16)</f>
        <v>0</v>
      </c>
      <c r="M38" s="71">
        <f>MAX(0,('I-Andere'!$B$10/100*-'I-Invest'!R56)+'I-Andere'!$B$8/100*('I-Assumpties'!O25+'I-Assumpties'!O35+'I-Assumpties'!O46+'I-Assumpties'!O55)-'I-Andere'!$B$6/100*'I-Assumpties'!O16)</f>
        <v>0</v>
      </c>
      <c r="N38" s="71">
        <f>MAX(0,('I-Andere'!$B$10/100*-'I-Invest'!S56)+'I-Andere'!$B$8/100*('I-Assumpties'!P25+'I-Assumpties'!P35+'I-Assumpties'!P46+'I-Assumpties'!P55)-'I-Andere'!$B$6/100*'I-Assumpties'!P16)</f>
        <v>0</v>
      </c>
      <c r="O38" s="71">
        <f>MAX(0,('I-Andere'!$B$10/100*-'I-Invest'!T56)+'I-Andere'!$B$8/100*('I-Assumpties'!Q25+'I-Assumpties'!Q35+'I-Assumpties'!Q46+'I-Assumpties'!Q55)-'I-Andere'!$B$6/100*'I-Assumpties'!Q16)</f>
        <v>0</v>
      </c>
      <c r="P38" s="71">
        <f>MAX(0,('I-Andere'!$B$10/100*-'I-Invest'!U56)+'I-Andere'!$B$8/100*('I-Assumpties'!R25+'I-Assumpties'!R35+'I-Assumpties'!R46+'I-Assumpties'!R55)-'I-Andere'!$B$6/100*'I-Assumpties'!R16)</f>
        <v>0</v>
      </c>
      <c r="Q38" s="71">
        <f>MAX(0,('I-Andere'!$B$10/100*-'I-Invest'!V56)+'I-Andere'!$B$8/100*('I-Assumpties'!S25+'I-Assumpties'!S35+'I-Assumpties'!S46+'I-Assumpties'!S55)-'I-Andere'!$B$6/100*'I-Assumpties'!S16)</f>
        <v>0</v>
      </c>
      <c r="R38" s="71">
        <f>MAX(0,('I-Andere'!$B$10/100*-'I-Invest'!W56)+'I-Andere'!$B$8/100*('I-Assumpties'!T25+'I-Assumpties'!T35+'I-Assumpties'!T46+'I-Assumpties'!T55)-'I-Andere'!$B$6/100*'I-Assumpties'!T16)</f>
        <v>0</v>
      </c>
      <c r="S38" s="71">
        <f>MAX(0,('I-Andere'!$B$10/100*-'I-Invest'!X56)+'I-Andere'!$B$8/100*('I-Assumpties'!U25+'I-Assumpties'!U35+'I-Assumpties'!U46+'I-Assumpties'!U55)-'I-Andere'!$B$6/100*'I-Assumpties'!U16)</f>
        <v>0</v>
      </c>
      <c r="T38" s="71">
        <f>MAX(0,('I-Andere'!$B$10/100*-'I-Invest'!Y56)+'I-Andere'!$B$8/100*('I-Assumpties'!V25+'I-Assumpties'!V35+'I-Assumpties'!V46+'I-Assumpties'!V55)-'I-Andere'!$B$6/100*'I-Assumpties'!V16)</f>
        <v>0</v>
      </c>
      <c r="U38" s="71">
        <f>MAX(0,('I-Andere'!$B$10/100*-'I-Invest'!Z56)+'I-Andere'!$B$8/100*('I-Assumpties'!W25+'I-Assumpties'!W35+'I-Assumpties'!W46+'I-Assumpties'!W55)-'I-Andere'!$B$6/100*'I-Assumpties'!W16)</f>
        <v>0</v>
      </c>
      <c r="V38" s="71">
        <f>MAX(0,('I-Andere'!$B$10/100*-'I-Invest'!AA56)+'I-Andere'!$B$8/100*('I-Assumpties'!X25+'I-Assumpties'!X35+'I-Assumpties'!X46+'I-Assumpties'!X55)-'I-Andere'!$B$6/100*'I-Assumpties'!X16)</f>
        <v>0</v>
      </c>
      <c r="W38" s="71">
        <f>MAX(0,('I-Andere'!$B$10/100*-'I-Invest'!AB56)+'I-Andere'!$B$8/100*('I-Assumpties'!Y25+'I-Assumpties'!Y35+'I-Assumpties'!Y46+'I-Assumpties'!Y55)-'I-Andere'!$B$6/100*'I-Assumpties'!Y16)</f>
        <v>0</v>
      </c>
      <c r="X38" s="71">
        <f>MAX(0,('I-Andere'!$B$10/100*-'I-Invest'!AC56)+'I-Andere'!$B$8/100*('I-Assumpties'!Z25+'I-Assumpties'!Z35+'I-Assumpties'!Z46+'I-Assumpties'!Z55)-'I-Andere'!$B$6/100*'I-Assumpties'!Z16)</f>
        <v>0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</row>
    <row r="39" spans="1:136" s="72" customFormat="1" x14ac:dyDescent="0.3">
      <c r="A39" s="70" t="s">
        <v>252</v>
      </c>
      <c r="B39" s="69"/>
      <c r="C39" s="71"/>
      <c r="D39" s="71"/>
      <c r="E39" s="71">
        <f>MAX(0,(-'I-Andere'!$B$10/100*-'I-Invest'!J56)-'I-Andere'!$B$8/100*('I-Assumpties'!G25+'I-Assumpties'!G35+'I-Assumpties'!G46+'I-Assumpties'!G55)+'I-Andere'!$B$6/100*'I-Assumpties'!G16)</f>
        <v>0</v>
      </c>
      <c r="F39" s="71">
        <f>MAX(0,(-'I-Andere'!$B$10/100*-'I-Invest'!K56)-'I-Andere'!$B$8/100*('I-Assumpties'!H25+'I-Assumpties'!H35+'I-Assumpties'!H46+'I-Assumpties'!H55)+'I-Andere'!$B$6/100*'I-Assumpties'!H16)</f>
        <v>0</v>
      </c>
      <c r="G39" s="71">
        <f>MAX(0,(-'I-Andere'!$B$10/100*-'I-Invest'!L56)-'I-Andere'!$B$8/100*('I-Assumpties'!I25+'I-Assumpties'!I35+'I-Assumpties'!I46+'I-Assumpties'!I55)+'I-Andere'!$B$6/100*'I-Assumpties'!I16)</f>
        <v>0</v>
      </c>
      <c r="H39" s="71">
        <f>MAX(0,(-'I-Andere'!$B$10/100*-'I-Invest'!M56)-'I-Andere'!$B$8/100*('I-Assumpties'!J25+'I-Assumpties'!J35+'I-Assumpties'!J46+'I-Assumpties'!J55)+'I-Andere'!$B$6/100*'I-Assumpties'!J16)</f>
        <v>0</v>
      </c>
      <c r="I39" s="71">
        <f>MAX(0,(-'I-Andere'!$B$10/100*-'I-Invest'!N56)-'I-Andere'!$B$8/100*('I-Assumpties'!K25+'I-Assumpties'!K35+'I-Assumpties'!K46+'I-Assumpties'!K55)+'I-Andere'!$B$6/100*'I-Assumpties'!K16)</f>
        <v>0</v>
      </c>
      <c r="J39" s="71">
        <f>MAX(0,(-'I-Andere'!$B$10/100*-'I-Invest'!O56)-'I-Andere'!$B$8/100*('I-Assumpties'!L25+'I-Assumpties'!L35+'I-Assumpties'!L46+'I-Assumpties'!L55)+'I-Andere'!$B$6/100*'I-Assumpties'!L16)</f>
        <v>0</v>
      </c>
      <c r="K39" s="71">
        <f>MAX(0,(-'I-Andere'!$B$10/100*-'I-Invest'!P56)-'I-Andere'!$B$8/100*('I-Assumpties'!M25+'I-Assumpties'!M35+'I-Assumpties'!M46+'I-Assumpties'!M55)+'I-Andere'!$B$6/100*'I-Assumpties'!M16)</f>
        <v>0</v>
      </c>
      <c r="L39" s="71">
        <f>MAX(0,(-'I-Andere'!$B$10/100*-'I-Invest'!Q56)-'I-Andere'!$B$8/100*('I-Assumpties'!N25+'I-Assumpties'!N35+'I-Assumpties'!N46+'I-Assumpties'!N55)+'I-Andere'!$B$6/100*'I-Assumpties'!N16)</f>
        <v>0</v>
      </c>
      <c r="M39" s="71">
        <f>MAX(0,(-'I-Andere'!$B$10/100*-'I-Invest'!R56)-'I-Andere'!$B$8/100*('I-Assumpties'!O25+'I-Assumpties'!O35+'I-Assumpties'!O46+'I-Assumpties'!O55)+'I-Andere'!$B$6/100*'I-Assumpties'!O16)</f>
        <v>0</v>
      </c>
      <c r="N39" s="71">
        <f>MAX(0,(-'I-Andere'!$B$10/100*-'I-Invest'!S56)-'I-Andere'!$B$8/100*('I-Assumpties'!P25+'I-Assumpties'!P35+'I-Assumpties'!P46+'I-Assumpties'!P55)+'I-Andere'!$B$6/100*'I-Assumpties'!P16)</f>
        <v>0</v>
      </c>
      <c r="O39" s="71">
        <f>MAX(0,(-'I-Andere'!$B$10/100*-'I-Invest'!T56)-'I-Andere'!$B$8/100*('I-Assumpties'!Q25+'I-Assumpties'!Q35+'I-Assumpties'!Q46+'I-Assumpties'!Q55)+'I-Andere'!$B$6/100*'I-Assumpties'!Q16)</f>
        <v>0</v>
      </c>
      <c r="P39" s="71">
        <f>MAX(0,(-'I-Andere'!$B$10/100*-'I-Invest'!U56)-'I-Andere'!$B$8/100*('I-Assumpties'!R25+'I-Assumpties'!R35+'I-Assumpties'!R46+'I-Assumpties'!R55)+'I-Andere'!$B$6/100*'I-Assumpties'!R16)</f>
        <v>0</v>
      </c>
      <c r="Q39" s="71">
        <f>MAX(0,(-'I-Andere'!$B$10/100*-'I-Invest'!V56)-'I-Andere'!$B$8/100*('I-Assumpties'!S25+'I-Assumpties'!S35+'I-Assumpties'!S46+'I-Assumpties'!S55)+'I-Andere'!$B$6/100*'I-Assumpties'!S16)</f>
        <v>0</v>
      </c>
      <c r="R39" s="71">
        <f>MAX(0,(-'I-Andere'!$B$10/100*-'I-Invest'!W56)-'I-Andere'!$B$8/100*('I-Assumpties'!T25+'I-Assumpties'!T35+'I-Assumpties'!T46+'I-Assumpties'!T55)+'I-Andere'!$B$6/100*'I-Assumpties'!T16)</f>
        <v>0</v>
      </c>
      <c r="S39" s="71">
        <f>MAX(0,(-'I-Andere'!$B$10/100*-'I-Invest'!X56)-'I-Andere'!$B$8/100*('I-Assumpties'!U25+'I-Assumpties'!U35+'I-Assumpties'!U46+'I-Assumpties'!U55)+'I-Andere'!$B$6/100*'I-Assumpties'!U16)</f>
        <v>0</v>
      </c>
      <c r="T39" s="71">
        <f>MAX(0,(-'I-Andere'!$B$10/100*-'I-Invest'!Y56)-'I-Andere'!$B$8/100*('I-Assumpties'!V25+'I-Assumpties'!V35+'I-Assumpties'!V46+'I-Assumpties'!V55)+'I-Andere'!$B$6/100*'I-Assumpties'!V16)</f>
        <v>0</v>
      </c>
      <c r="U39" s="71">
        <f>MAX(0,(-'I-Andere'!$B$10/100*-'I-Invest'!Z56)-'I-Andere'!$B$8/100*('I-Assumpties'!W25+'I-Assumpties'!W35+'I-Assumpties'!W46+'I-Assumpties'!W55)+'I-Andere'!$B$6/100*'I-Assumpties'!W16)</f>
        <v>0</v>
      </c>
      <c r="V39" s="71">
        <f>MAX(0,(-'I-Andere'!$B$10/100*-'I-Invest'!AA56)-'I-Andere'!$B$8/100*('I-Assumpties'!X25+'I-Assumpties'!X35+'I-Assumpties'!X46+'I-Assumpties'!X55)+'I-Andere'!$B$6/100*'I-Assumpties'!X16)</f>
        <v>0</v>
      </c>
      <c r="W39" s="71">
        <f>MAX(0,(-'I-Andere'!$B$10/100*-'I-Invest'!AB56)-'I-Andere'!$B$8/100*('I-Assumpties'!Y25+'I-Assumpties'!Y35+'I-Assumpties'!Y46+'I-Assumpties'!Y55)+'I-Andere'!$B$6/100*'I-Assumpties'!Y16)</f>
        <v>0</v>
      </c>
      <c r="X39" s="71">
        <f>MAX(0,(-'I-Andere'!$B$10/100*-'I-Invest'!AC56)-'I-Andere'!$B$8/100*('I-Assumpties'!Z25+'I-Assumpties'!Z35+'I-Assumpties'!Z46+'I-Assumpties'!Z55)+'I-Andere'!$B$6/100*'I-Assumpties'!Z16)</f>
        <v>0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</row>
    <row r="40" spans="1:136" s="72" customFormat="1" x14ac:dyDescent="0.3">
      <c r="A40" s="70"/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</row>
    <row r="41" spans="1:136" s="72" customFormat="1" x14ac:dyDescent="0.3">
      <c r="A41" s="68" t="s">
        <v>77</v>
      </c>
      <c r="B41" s="69"/>
      <c r="C41" s="70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</row>
    <row r="42" spans="1:136" s="72" customFormat="1" x14ac:dyDescent="0.3">
      <c r="A42" s="70" t="s">
        <v>78</v>
      </c>
      <c r="B42" s="69"/>
      <c r="C42" s="70"/>
      <c r="D42" s="70"/>
      <c r="E42" s="71">
        <f>E37-D37</f>
        <v>0</v>
      </c>
      <c r="F42" s="71">
        <f t="shared" ref="F42:X42" si="12">F37-E37</f>
        <v>0</v>
      </c>
      <c r="G42" s="71">
        <f t="shared" si="12"/>
        <v>0</v>
      </c>
      <c r="H42" s="71">
        <f t="shared" si="12"/>
        <v>0</v>
      </c>
      <c r="I42" s="71">
        <f t="shared" si="12"/>
        <v>0</v>
      </c>
      <c r="J42" s="71">
        <f t="shared" si="12"/>
        <v>0</v>
      </c>
      <c r="K42" s="71">
        <f t="shared" si="12"/>
        <v>0</v>
      </c>
      <c r="L42" s="71">
        <f t="shared" si="12"/>
        <v>0</v>
      </c>
      <c r="M42" s="71">
        <f t="shared" si="12"/>
        <v>0</v>
      </c>
      <c r="N42" s="71">
        <f t="shared" si="12"/>
        <v>0</v>
      </c>
      <c r="O42" s="71">
        <f t="shared" si="12"/>
        <v>0</v>
      </c>
      <c r="P42" s="71">
        <f t="shared" si="12"/>
        <v>0</v>
      </c>
      <c r="Q42" s="71">
        <f t="shared" si="12"/>
        <v>0</v>
      </c>
      <c r="R42" s="71">
        <f t="shared" si="12"/>
        <v>0</v>
      </c>
      <c r="S42" s="71">
        <f t="shared" si="12"/>
        <v>0</v>
      </c>
      <c r="T42" s="71">
        <f t="shared" si="12"/>
        <v>0</v>
      </c>
      <c r="U42" s="71">
        <f t="shared" si="12"/>
        <v>0</v>
      </c>
      <c r="V42" s="71">
        <f t="shared" si="12"/>
        <v>0</v>
      </c>
      <c r="W42" s="71">
        <f t="shared" si="12"/>
        <v>0</v>
      </c>
      <c r="X42" s="71">
        <f t="shared" si="12"/>
        <v>0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36" s="72" customFormat="1" x14ac:dyDescent="0.3">
      <c r="A43" s="70" t="s">
        <v>258</v>
      </c>
      <c r="B43" s="69"/>
      <c r="C43" s="70"/>
      <c r="D43" s="70"/>
      <c r="E43" s="71">
        <f>'I-Assumpties'!G12*'I-Andere'!$B$6/100+'I-Andere'!$B$6/100*'I-Assumpties'!G14</f>
        <v>0</v>
      </c>
      <c r="F43" s="71">
        <f>'I-Assumpties'!H12*'I-Andere'!$B$6/100+'I-Andere'!$B$6/100*'I-Assumpties'!H14</f>
        <v>0</v>
      </c>
      <c r="G43" s="71">
        <f>'I-Assumpties'!I12*'I-Andere'!$B$6/100+'I-Andere'!$B$6/100*'I-Assumpties'!I14</f>
        <v>0</v>
      </c>
      <c r="H43" s="71">
        <f>'I-Assumpties'!J12*'I-Andere'!$B$6/100+'I-Andere'!$B$6/100*'I-Assumpties'!J14</f>
        <v>0</v>
      </c>
      <c r="I43" s="71">
        <f>'I-Assumpties'!K12*'I-Andere'!$B$6/100+'I-Andere'!$B$6/100*'I-Assumpties'!K14</f>
        <v>0</v>
      </c>
      <c r="J43" s="71">
        <f>'I-Assumpties'!L12*'I-Andere'!$B$6/100+'I-Andere'!$B$6/100*'I-Assumpties'!L14</f>
        <v>0</v>
      </c>
      <c r="K43" s="71">
        <f>'I-Assumpties'!M12*'I-Andere'!$B$6/100+'I-Andere'!$B$6/100*'I-Assumpties'!M14</f>
        <v>0</v>
      </c>
      <c r="L43" s="71">
        <f>'I-Assumpties'!N12*'I-Andere'!$B$6/100+'I-Andere'!$B$6/100*'I-Assumpties'!N14</f>
        <v>0</v>
      </c>
      <c r="M43" s="71">
        <f>'I-Assumpties'!O12*'I-Andere'!$B$6/100+'I-Andere'!$B$6/100*'I-Assumpties'!O14</f>
        <v>0</v>
      </c>
      <c r="N43" s="71">
        <f>'I-Assumpties'!P12*'I-Andere'!$B$6/100+'I-Andere'!$B$6/100*'I-Assumpties'!P14</f>
        <v>0</v>
      </c>
      <c r="O43" s="71">
        <f>'I-Assumpties'!Q12*'I-Andere'!$B$6/100+'I-Andere'!$B$6/100*'I-Assumpties'!Q14</f>
        <v>0</v>
      </c>
      <c r="P43" s="71">
        <f>'I-Assumpties'!R12*'I-Andere'!$B$6/100+'I-Andere'!$B$6/100*'I-Assumpties'!R14</f>
        <v>0</v>
      </c>
      <c r="Q43" s="71">
        <f>'I-Assumpties'!S12*'I-Andere'!$B$6/100+'I-Andere'!$B$6/100*'I-Assumpties'!S14</f>
        <v>0</v>
      </c>
      <c r="R43" s="71">
        <f>'I-Assumpties'!T12*'I-Andere'!$B$6/100+'I-Andere'!$B$6/100*'I-Assumpties'!T14</f>
        <v>0</v>
      </c>
      <c r="S43" s="71">
        <f>'I-Assumpties'!U12*'I-Andere'!$B$6/100+'I-Andere'!$B$6/100*'I-Assumpties'!U14</f>
        <v>0</v>
      </c>
      <c r="T43" s="71">
        <f>'I-Assumpties'!V12*'I-Andere'!$B$6/100+'I-Andere'!$B$6/100*'I-Assumpties'!V14</f>
        <v>0</v>
      </c>
      <c r="U43" s="71">
        <f>'I-Assumpties'!W12*'I-Andere'!$B$6/100+'I-Andere'!$B$6/100*'I-Assumpties'!W14</f>
        <v>0</v>
      </c>
      <c r="V43" s="71">
        <f>'I-Assumpties'!X12*'I-Andere'!$B$6/100+'I-Andere'!$B$6/100*'I-Assumpties'!X14</f>
        <v>0</v>
      </c>
      <c r="W43" s="71">
        <f>'I-Assumpties'!Y12*'I-Andere'!$B$6/100+'I-Andere'!$B$6/100*'I-Assumpties'!Y14</f>
        <v>0</v>
      </c>
      <c r="X43" s="71">
        <f>'I-Assumpties'!Z12*'I-Andere'!$B$6/100+'I-Andere'!$B$6/100*'I-Assumpties'!Z14</f>
        <v>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36" s="72" customFormat="1" x14ac:dyDescent="0.3">
      <c r="A44" s="70" t="s">
        <v>259</v>
      </c>
      <c r="B44" s="69"/>
      <c r="C44" s="70"/>
      <c r="D44" s="70"/>
      <c r="E44" s="71">
        <f>'I-Andere'!$B$8/100*('I-Assumpties'!G25+'I-Assumpties'!G35+'I-Assumpties'!G46+'I-Assumpties'!G55)</f>
        <v>0</v>
      </c>
      <c r="F44" s="71">
        <f>'I-Andere'!$B$8/100*('I-Assumpties'!H25+'I-Assumpties'!H35+'I-Assumpties'!H46+'I-Assumpties'!H55)</f>
        <v>0</v>
      </c>
      <c r="G44" s="71">
        <f>'I-Andere'!$B$8/100*('I-Assumpties'!I25+'I-Assumpties'!I35+'I-Assumpties'!I46+'I-Assumpties'!I55)</f>
        <v>0</v>
      </c>
      <c r="H44" s="71">
        <f>'I-Andere'!$B$8/100*('I-Assumpties'!J25+'I-Assumpties'!J35+'I-Assumpties'!J46+'I-Assumpties'!J55)</f>
        <v>0</v>
      </c>
      <c r="I44" s="71">
        <f>'I-Andere'!$B$8/100*('I-Assumpties'!K25+'I-Assumpties'!K35+'I-Assumpties'!K46+'I-Assumpties'!K55)</f>
        <v>0</v>
      </c>
      <c r="J44" s="71">
        <f>'I-Andere'!$B$8/100*('I-Assumpties'!L25+'I-Assumpties'!L35+'I-Assumpties'!L46+'I-Assumpties'!L55)</f>
        <v>0</v>
      </c>
      <c r="K44" s="71">
        <f>'I-Andere'!$B$8/100*('I-Assumpties'!M25+'I-Assumpties'!M35+'I-Assumpties'!M46+'I-Assumpties'!M55)</f>
        <v>0</v>
      </c>
      <c r="L44" s="71">
        <f>'I-Andere'!$B$8/100*('I-Assumpties'!N25+'I-Assumpties'!N35+'I-Assumpties'!N46+'I-Assumpties'!N55)</f>
        <v>0</v>
      </c>
      <c r="M44" s="71">
        <f>'I-Andere'!$B$8/100*('I-Assumpties'!O25+'I-Assumpties'!O35+'I-Assumpties'!O46+'I-Assumpties'!O55)</f>
        <v>0</v>
      </c>
      <c r="N44" s="71">
        <f>'I-Andere'!$B$8/100*('I-Assumpties'!P25+'I-Assumpties'!P35+'I-Assumpties'!P46+'I-Assumpties'!P55)</f>
        <v>0</v>
      </c>
      <c r="O44" s="71">
        <f>'I-Andere'!$B$8/100*('I-Assumpties'!Q25+'I-Assumpties'!Q35+'I-Assumpties'!Q46+'I-Assumpties'!Q55)</f>
        <v>0</v>
      </c>
      <c r="P44" s="71">
        <f>'I-Andere'!$B$8/100*('I-Assumpties'!R25+'I-Assumpties'!R35+'I-Assumpties'!R46+'I-Assumpties'!R55)</f>
        <v>0</v>
      </c>
      <c r="Q44" s="71">
        <f>'I-Andere'!$B$8/100*('I-Assumpties'!S25+'I-Assumpties'!S35+'I-Assumpties'!S46+'I-Assumpties'!S55)</f>
        <v>0</v>
      </c>
      <c r="R44" s="71">
        <f>'I-Andere'!$B$8/100*('I-Assumpties'!T25+'I-Assumpties'!T35+'I-Assumpties'!T46+'I-Assumpties'!T55)</f>
        <v>0</v>
      </c>
      <c r="S44" s="71">
        <f>'I-Andere'!$B$8/100*('I-Assumpties'!U25+'I-Assumpties'!U35+'I-Assumpties'!U46+'I-Assumpties'!U55)</f>
        <v>0</v>
      </c>
      <c r="T44" s="71">
        <f>'I-Andere'!$B$8/100*('I-Assumpties'!V25+'I-Assumpties'!V35+'I-Assumpties'!V46+'I-Assumpties'!V55)</f>
        <v>0</v>
      </c>
      <c r="U44" s="71">
        <f>'I-Andere'!$B$8/100*('I-Assumpties'!W25+'I-Assumpties'!W35+'I-Assumpties'!W46+'I-Assumpties'!W55)</f>
        <v>0</v>
      </c>
      <c r="V44" s="71">
        <f>'I-Andere'!$B$8/100*('I-Assumpties'!X25+'I-Assumpties'!X35+'I-Assumpties'!X46+'I-Assumpties'!X55)</f>
        <v>0</v>
      </c>
      <c r="W44" s="71">
        <f>'I-Andere'!$B$8/100*('I-Assumpties'!Y25+'I-Assumpties'!Y35+'I-Assumpties'!Y46+'I-Assumpties'!Y55)</f>
        <v>0</v>
      </c>
      <c r="X44" s="71">
        <f>'I-Andere'!$B$8/100*('I-Assumpties'!Z25+'I-Assumpties'!Z35+'I-Assumpties'!Z46+'I-Assumpties'!Z55)</f>
        <v>0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</row>
    <row r="45" spans="1:136" s="72" customFormat="1" x14ac:dyDescent="0.3">
      <c r="A45" s="70" t="s">
        <v>260</v>
      </c>
      <c r="B45" s="69"/>
      <c r="C45" s="70"/>
      <c r="D45" s="70"/>
      <c r="E45" s="71">
        <f>-'I-Andere'!$B$10/100*'I-Invest'!J56</f>
        <v>0</v>
      </c>
      <c r="F45" s="71">
        <f>-'I-Andere'!$B$10/100*'I-Invest'!K56</f>
        <v>0</v>
      </c>
      <c r="G45" s="71">
        <f>-'I-Andere'!$B$10/100*'I-Invest'!L56</f>
        <v>0</v>
      </c>
      <c r="H45" s="71">
        <f>-'I-Andere'!$B$10/100*'I-Invest'!M56</f>
        <v>0</v>
      </c>
      <c r="I45" s="71">
        <f>-'I-Andere'!$B$10/100*'I-Invest'!N56</f>
        <v>0</v>
      </c>
      <c r="J45" s="71">
        <f>-'I-Andere'!$B$10/100*'I-Invest'!O56</f>
        <v>0</v>
      </c>
      <c r="K45" s="71">
        <f>-'I-Andere'!$B$10/100*'I-Invest'!P56</f>
        <v>0</v>
      </c>
      <c r="L45" s="71">
        <f>-'I-Andere'!$B$10/100*'I-Invest'!Q56</f>
        <v>0</v>
      </c>
      <c r="M45" s="71">
        <f>-'I-Andere'!$B$10/100*'I-Invest'!R56</f>
        <v>0</v>
      </c>
      <c r="N45" s="71">
        <f>-'I-Andere'!$B$10/100*'I-Invest'!S56</f>
        <v>0</v>
      </c>
      <c r="O45" s="71">
        <f>-'I-Andere'!$B$10/100*'I-Invest'!T56</f>
        <v>0</v>
      </c>
      <c r="P45" s="71">
        <f>-'I-Andere'!$B$10/100*'I-Invest'!U56</f>
        <v>0</v>
      </c>
      <c r="Q45" s="71">
        <f>-'I-Andere'!$B$10/100*'I-Invest'!V56</f>
        <v>0</v>
      </c>
      <c r="R45" s="71">
        <f>-'I-Andere'!$B$10/100*'I-Invest'!W56</f>
        <v>0</v>
      </c>
      <c r="S45" s="71">
        <f>-'I-Andere'!$B$10/100*'I-Invest'!X56</f>
        <v>0</v>
      </c>
      <c r="T45" s="71">
        <f>-'I-Andere'!$B$10/100*'I-Invest'!Y56</f>
        <v>0</v>
      </c>
      <c r="U45" s="71">
        <f>-'I-Andere'!$B$10/100*'I-Invest'!Z56</f>
        <v>0</v>
      </c>
      <c r="V45" s="71">
        <f>-'I-Andere'!$B$10/100*'I-Invest'!AA56</f>
        <v>0</v>
      </c>
      <c r="W45" s="71">
        <f>-'I-Andere'!$B$10/100*'I-Invest'!AB56</f>
        <v>0</v>
      </c>
      <c r="X45" s="71">
        <f>-'I-Andere'!$B$10/100*'I-Invest'!AC56</f>
        <v>0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</row>
    <row r="46" spans="1:136" s="72" customFormat="1" x14ac:dyDescent="0.3">
      <c r="A46" s="70" t="s">
        <v>254</v>
      </c>
      <c r="B46" s="69"/>
      <c r="C46" s="70"/>
      <c r="D46" s="70"/>
      <c r="E46" s="71"/>
      <c r="F46" s="71">
        <f>-E39+E38</f>
        <v>0</v>
      </c>
      <c r="G46" s="71">
        <f t="shared" ref="G46:X46" si="13">-F39+F38</f>
        <v>0</v>
      </c>
      <c r="H46" s="71">
        <f t="shared" si="13"/>
        <v>0</v>
      </c>
      <c r="I46" s="71">
        <f t="shared" si="13"/>
        <v>0</v>
      </c>
      <c r="J46" s="71">
        <f t="shared" si="13"/>
        <v>0</v>
      </c>
      <c r="K46" s="71">
        <f t="shared" si="13"/>
        <v>0</v>
      </c>
      <c r="L46" s="71">
        <f t="shared" si="13"/>
        <v>0</v>
      </c>
      <c r="M46" s="71">
        <f t="shared" si="13"/>
        <v>0</v>
      </c>
      <c r="N46" s="71">
        <f t="shared" si="13"/>
        <v>0</v>
      </c>
      <c r="O46" s="71">
        <f t="shared" si="13"/>
        <v>0</v>
      </c>
      <c r="P46" s="71">
        <f t="shared" si="13"/>
        <v>0</v>
      </c>
      <c r="Q46" s="71">
        <f t="shared" si="13"/>
        <v>0</v>
      </c>
      <c r="R46" s="71">
        <f t="shared" si="13"/>
        <v>0</v>
      </c>
      <c r="S46" s="71">
        <f t="shared" si="13"/>
        <v>0</v>
      </c>
      <c r="T46" s="71">
        <f t="shared" si="13"/>
        <v>0</v>
      </c>
      <c r="U46" s="71">
        <f t="shared" si="13"/>
        <v>0</v>
      </c>
      <c r="V46" s="71">
        <f t="shared" si="13"/>
        <v>0</v>
      </c>
      <c r="W46" s="71">
        <f t="shared" si="13"/>
        <v>0</v>
      </c>
      <c r="X46" s="71">
        <f t="shared" si="13"/>
        <v>0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</row>
    <row r="47" spans="1:136" s="72" customFormat="1" x14ac:dyDescent="0.3">
      <c r="A47" s="70"/>
      <c r="B47" s="69"/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</row>
    <row r="48" spans="1:136" x14ac:dyDescent="0.3"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5:16" x14ac:dyDescent="0.3"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spans="5:16" x14ac:dyDescent="0.3"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spans="5:16" x14ac:dyDescent="0.3"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5:16" x14ac:dyDescent="0.3"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5:16" x14ac:dyDescent="0.3"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5:16" x14ac:dyDescent="0.3"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5:16" x14ac:dyDescent="0.3"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5:16" x14ac:dyDescent="0.3"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5:16" x14ac:dyDescent="0.3"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5:16" x14ac:dyDescent="0.3"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5:16" x14ac:dyDescent="0.3"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5:16" x14ac:dyDescent="0.3"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5:16" x14ac:dyDescent="0.3"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5:16" x14ac:dyDescent="0.3"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5:16" x14ac:dyDescent="0.3"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5:16" x14ac:dyDescent="0.3"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</row>
    <row r="65" spans="5:16" x14ac:dyDescent="0.3"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</row>
    <row r="66" spans="5:16" x14ac:dyDescent="0.3"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5:16" x14ac:dyDescent="0.3"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5:16" x14ac:dyDescent="0.3"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</row>
    <row r="69" spans="5:16" x14ac:dyDescent="0.3"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</row>
    <row r="70" spans="5:16" x14ac:dyDescent="0.3"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5:16" x14ac:dyDescent="0.3"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5:16" x14ac:dyDescent="0.3"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5:16" x14ac:dyDescent="0.3"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</row>
    <row r="74" spans="5:16" x14ac:dyDescent="0.3"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5:16" x14ac:dyDescent="0.3"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5:16" x14ac:dyDescent="0.3"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5:16" x14ac:dyDescent="0.3"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5:16" x14ac:dyDescent="0.3"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5:16" x14ac:dyDescent="0.3"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5:16" x14ac:dyDescent="0.3"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5:16" x14ac:dyDescent="0.3"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5:16" x14ac:dyDescent="0.3"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3" spans="5:16" x14ac:dyDescent="0.3"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5:16" x14ac:dyDescent="0.3"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5:16" x14ac:dyDescent="0.3"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</row>
    <row r="86" spans="5:16" x14ac:dyDescent="0.3"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</row>
    <row r="87" spans="5:16" x14ac:dyDescent="0.3"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</row>
    <row r="88" spans="5:16" x14ac:dyDescent="0.3"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5:16" x14ac:dyDescent="0.3"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</row>
  </sheetData>
  <phoneticPr fontId="4" type="noConversion"/>
  <printOptions horizontalCentered="1"/>
  <pageMargins left="0.25" right="0.25" top="0.75" bottom="0.75" header="0.3" footer="0.3"/>
  <pageSetup paperSize="9" scale="80" orientation="landscape" horizontalDpi="300" verticalDpi="300" r:id="rId1"/>
  <headerFooter alignWithMargins="0">
    <oddHeader>&amp;A</oddHeader>
    <oddFooter>&amp;CVersion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38"/>
  <sheetViews>
    <sheetView showGridLines="0" topLeftCell="A10" zoomScale="75" zoomScaleNormal="75" workbookViewId="0">
      <selection activeCell="F5" sqref="F5"/>
    </sheetView>
  </sheetViews>
  <sheetFormatPr defaultColWidth="11.453125" defaultRowHeight="18.5" x14ac:dyDescent="0.45"/>
  <cols>
    <col min="1" max="1" width="4.08984375" style="229" customWidth="1"/>
    <col min="2" max="2" width="48.6328125" style="229" customWidth="1"/>
    <col min="3" max="3" width="14.453125" style="229" bestFit="1" customWidth="1"/>
    <col min="4" max="4" width="15.90625" style="229" bestFit="1" customWidth="1"/>
    <col min="5" max="8" width="12.90625" style="229" customWidth="1"/>
    <col min="9" max="9" width="14.453125" style="229" bestFit="1" customWidth="1"/>
    <col min="10" max="25" width="21.54296875" style="229" bestFit="1" customWidth="1"/>
    <col min="26" max="33" width="21.54296875" style="229" customWidth="1"/>
    <col min="34" max="34" width="11.453125" style="229" customWidth="1"/>
    <col min="35" max="58" width="13.453125" style="229" customWidth="1"/>
    <col min="59" max="16384" width="11.453125" style="229"/>
  </cols>
  <sheetData>
    <row r="1" spans="1:83" x14ac:dyDescent="0.45">
      <c r="A1" s="228"/>
      <c r="C1" s="230"/>
      <c r="J1" s="231">
        <v>1</v>
      </c>
      <c r="K1" s="231">
        <v>2</v>
      </c>
      <c r="L1" s="231">
        <v>3</v>
      </c>
      <c r="M1" s="231">
        <v>4</v>
      </c>
      <c r="N1" s="231">
        <v>5</v>
      </c>
      <c r="O1" s="231">
        <v>6</v>
      </c>
      <c r="P1" s="231">
        <v>7</v>
      </c>
      <c r="Q1" s="231">
        <v>8</v>
      </c>
      <c r="R1" s="231">
        <v>9</v>
      </c>
      <c r="S1" s="231">
        <v>10</v>
      </c>
      <c r="T1" s="231">
        <v>11</v>
      </c>
      <c r="U1" s="231">
        <v>12</v>
      </c>
      <c r="V1" s="231">
        <v>13</v>
      </c>
      <c r="W1" s="231">
        <v>14</v>
      </c>
      <c r="X1" s="231">
        <v>15</v>
      </c>
      <c r="Y1" s="231">
        <v>16</v>
      </c>
      <c r="Z1" s="231">
        <v>17</v>
      </c>
      <c r="AA1" s="231">
        <v>18</v>
      </c>
      <c r="AB1" s="231">
        <v>19</v>
      </c>
      <c r="AC1" s="231">
        <v>20</v>
      </c>
      <c r="AD1" s="231">
        <v>21</v>
      </c>
      <c r="AE1" s="231">
        <v>22</v>
      </c>
      <c r="AF1" s="231">
        <v>23</v>
      </c>
      <c r="AG1" s="231">
        <v>24</v>
      </c>
      <c r="AI1" s="229" t="s">
        <v>101</v>
      </c>
      <c r="AJ1" s="229" t="s">
        <v>101</v>
      </c>
      <c r="AK1" s="229" t="s">
        <v>101</v>
      </c>
      <c r="AL1" s="229" t="s">
        <v>101</v>
      </c>
      <c r="AM1" s="229" t="s">
        <v>101</v>
      </c>
      <c r="AN1" s="229" t="s">
        <v>101</v>
      </c>
      <c r="AO1" s="229" t="s">
        <v>101</v>
      </c>
      <c r="AP1" s="229" t="s">
        <v>101</v>
      </c>
      <c r="AQ1" s="229" t="s">
        <v>101</v>
      </c>
      <c r="AR1" s="229" t="s">
        <v>101</v>
      </c>
      <c r="AS1" s="229" t="s">
        <v>101</v>
      </c>
      <c r="AT1" s="229" t="s">
        <v>101</v>
      </c>
      <c r="AU1" s="229" t="s">
        <v>101</v>
      </c>
      <c r="AV1" s="229" t="s">
        <v>101</v>
      </c>
      <c r="AW1" s="229" t="s">
        <v>101</v>
      </c>
      <c r="AX1" s="229" t="s">
        <v>101</v>
      </c>
      <c r="AY1" s="229" t="s">
        <v>101</v>
      </c>
      <c r="AZ1" s="229" t="s">
        <v>101</v>
      </c>
      <c r="BA1" s="229" t="s">
        <v>101</v>
      </c>
      <c r="BB1" s="229" t="s">
        <v>101</v>
      </c>
      <c r="BC1" s="229" t="s">
        <v>101</v>
      </c>
      <c r="BD1" s="229" t="s">
        <v>101</v>
      </c>
      <c r="BE1" s="229" t="s">
        <v>101</v>
      </c>
      <c r="BF1" s="229" t="s">
        <v>101</v>
      </c>
      <c r="BH1" s="229" t="s">
        <v>102</v>
      </c>
      <c r="BI1" s="229" t="s">
        <v>102</v>
      </c>
      <c r="BJ1" s="229" t="s">
        <v>102</v>
      </c>
      <c r="BK1" s="229" t="s">
        <v>102</v>
      </c>
      <c r="BL1" s="229" t="s">
        <v>102</v>
      </c>
      <c r="BM1" s="229" t="s">
        <v>102</v>
      </c>
      <c r="BN1" s="229" t="s">
        <v>102</v>
      </c>
      <c r="BO1" s="229" t="s">
        <v>102</v>
      </c>
      <c r="BP1" s="229" t="s">
        <v>102</v>
      </c>
      <c r="BQ1" s="229" t="s">
        <v>102</v>
      </c>
      <c r="BR1" s="229" t="s">
        <v>102</v>
      </c>
      <c r="BS1" s="229" t="s">
        <v>102</v>
      </c>
      <c r="BT1" s="229" t="s">
        <v>102</v>
      </c>
      <c r="BU1" s="229" t="s">
        <v>102</v>
      </c>
      <c r="BV1" s="229" t="s">
        <v>102</v>
      </c>
      <c r="BW1" s="229" t="s">
        <v>102</v>
      </c>
      <c r="BX1" s="229" t="s">
        <v>102</v>
      </c>
      <c r="BY1" s="229" t="s">
        <v>102</v>
      </c>
      <c r="BZ1" s="229" t="s">
        <v>102</v>
      </c>
      <c r="CA1" s="229" t="s">
        <v>102</v>
      </c>
      <c r="CB1" s="229" t="s">
        <v>102</v>
      </c>
      <c r="CC1" s="229" t="s">
        <v>102</v>
      </c>
      <c r="CD1" s="229" t="s">
        <v>102</v>
      </c>
      <c r="CE1" s="229" t="s">
        <v>102</v>
      </c>
    </row>
    <row r="2" spans="1:83" s="228" customFormat="1" x14ac:dyDescent="0.45">
      <c r="J2" s="232" t="s">
        <v>5</v>
      </c>
      <c r="K2" s="232" t="s">
        <v>6</v>
      </c>
      <c r="L2" s="232" t="s">
        <v>7</v>
      </c>
      <c r="M2" s="232" t="s">
        <v>8</v>
      </c>
      <c r="N2" s="232" t="s">
        <v>9</v>
      </c>
      <c r="O2" s="232" t="s">
        <v>10</v>
      </c>
      <c r="P2" s="232" t="s">
        <v>11</v>
      </c>
      <c r="Q2" s="232" t="s">
        <v>12</v>
      </c>
      <c r="R2" s="232" t="s">
        <v>13</v>
      </c>
      <c r="S2" s="232" t="s">
        <v>14</v>
      </c>
      <c r="T2" s="232" t="s">
        <v>15</v>
      </c>
      <c r="U2" s="232" t="s">
        <v>16</v>
      </c>
      <c r="V2" s="232" t="s">
        <v>17</v>
      </c>
      <c r="W2" s="232" t="s">
        <v>18</v>
      </c>
      <c r="X2" s="232" t="s">
        <v>19</v>
      </c>
      <c r="Y2" s="232" t="s">
        <v>20</v>
      </c>
      <c r="Z2" s="232" t="s">
        <v>21</v>
      </c>
      <c r="AA2" s="232" t="s">
        <v>22</v>
      </c>
      <c r="AB2" s="232" t="s">
        <v>23</v>
      </c>
      <c r="AC2" s="232" t="s">
        <v>24</v>
      </c>
      <c r="AD2" s="232" t="s">
        <v>97</v>
      </c>
      <c r="AE2" s="232" t="s">
        <v>98</v>
      </c>
      <c r="AF2" s="232" t="s">
        <v>99</v>
      </c>
      <c r="AG2" s="232" t="s">
        <v>100</v>
      </c>
      <c r="AI2" s="228">
        <v>1</v>
      </c>
      <c r="AJ2" s="228">
        <v>2</v>
      </c>
      <c r="AK2" s="228">
        <v>3</v>
      </c>
      <c r="AL2" s="228">
        <v>4</v>
      </c>
      <c r="AM2" s="228">
        <v>5</v>
      </c>
      <c r="AN2" s="228">
        <v>6</v>
      </c>
      <c r="AO2" s="228">
        <v>7</v>
      </c>
      <c r="AP2" s="228">
        <v>8</v>
      </c>
      <c r="AQ2" s="228">
        <v>9</v>
      </c>
      <c r="AR2" s="228">
        <v>10</v>
      </c>
      <c r="AS2" s="228">
        <v>11</v>
      </c>
      <c r="AT2" s="228">
        <v>12</v>
      </c>
      <c r="AU2" s="228">
        <v>13</v>
      </c>
      <c r="AV2" s="228">
        <v>14</v>
      </c>
      <c r="AW2" s="228">
        <v>15</v>
      </c>
      <c r="AX2" s="228">
        <v>16</v>
      </c>
      <c r="AY2" s="228">
        <v>17</v>
      </c>
      <c r="AZ2" s="228">
        <v>18</v>
      </c>
      <c r="BA2" s="228">
        <v>19</v>
      </c>
      <c r="BB2" s="228">
        <v>20</v>
      </c>
      <c r="BC2" s="228">
        <v>21</v>
      </c>
      <c r="BD2" s="228">
        <v>22</v>
      </c>
      <c r="BE2" s="228">
        <v>23</v>
      </c>
      <c r="BF2" s="228">
        <v>24</v>
      </c>
      <c r="BH2" s="228">
        <v>1</v>
      </c>
      <c r="BI2" s="228">
        <v>2</v>
      </c>
      <c r="BJ2" s="228">
        <v>3</v>
      </c>
      <c r="BK2" s="228">
        <v>4</v>
      </c>
      <c r="BL2" s="228">
        <v>5</v>
      </c>
      <c r="BM2" s="228">
        <v>6</v>
      </c>
      <c r="BN2" s="228">
        <v>7</v>
      </c>
      <c r="BO2" s="228">
        <v>8</v>
      </c>
      <c r="BP2" s="228">
        <v>9</v>
      </c>
      <c r="BQ2" s="228">
        <v>10</v>
      </c>
      <c r="BR2" s="228">
        <v>11</v>
      </c>
      <c r="BS2" s="228">
        <v>12</v>
      </c>
      <c r="BT2" s="228">
        <v>13</v>
      </c>
      <c r="BU2" s="228">
        <v>14</v>
      </c>
      <c r="BV2" s="228">
        <v>15</v>
      </c>
      <c r="BW2" s="228">
        <v>16</v>
      </c>
      <c r="BX2" s="228">
        <v>17</v>
      </c>
      <c r="BY2" s="228">
        <v>18</v>
      </c>
      <c r="BZ2" s="228">
        <v>19</v>
      </c>
      <c r="CA2" s="228">
        <v>20</v>
      </c>
      <c r="CB2" s="228">
        <v>21</v>
      </c>
      <c r="CC2" s="228">
        <v>22</v>
      </c>
      <c r="CD2" s="228">
        <v>23</v>
      </c>
      <c r="CE2" s="228">
        <v>24</v>
      </c>
    </row>
    <row r="4" spans="1:83" s="230" customFormat="1" x14ac:dyDescent="0.45">
      <c r="A4" s="230" t="s">
        <v>96</v>
      </c>
      <c r="C4" s="229"/>
      <c r="D4" s="229"/>
      <c r="H4" s="233" t="s">
        <v>148</v>
      </c>
      <c r="I4" s="233"/>
      <c r="J4" s="234">
        <v>0</v>
      </c>
      <c r="K4" s="234">
        <v>0</v>
      </c>
      <c r="L4" s="234">
        <v>0</v>
      </c>
      <c r="M4" s="234">
        <v>0</v>
      </c>
      <c r="N4" s="234">
        <v>0</v>
      </c>
      <c r="O4" s="234">
        <v>0</v>
      </c>
      <c r="P4" s="234">
        <v>0</v>
      </c>
      <c r="Q4" s="234">
        <v>0</v>
      </c>
      <c r="R4" s="234">
        <v>0</v>
      </c>
      <c r="S4" s="234">
        <v>0</v>
      </c>
      <c r="T4" s="234">
        <v>0</v>
      </c>
      <c r="U4" s="234">
        <v>0</v>
      </c>
      <c r="V4" s="234">
        <v>0</v>
      </c>
      <c r="W4" s="234">
        <v>0</v>
      </c>
      <c r="X4" s="234">
        <v>0</v>
      </c>
      <c r="Y4" s="234">
        <v>0</v>
      </c>
      <c r="Z4" s="234">
        <v>0</v>
      </c>
      <c r="AA4" s="234">
        <v>0</v>
      </c>
      <c r="AB4" s="234">
        <v>0</v>
      </c>
      <c r="AC4" s="234">
        <v>0</v>
      </c>
      <c r="AD4" s="234">
        <v>0</v>
      </c>
      <c r="AE4" s="234">
        <v>0</v>
      </c>
      <c r="AF4" s="234">
        <v>0</v>
      </c>
      <c r="AG4" s="234">
        <v>0</v>
      </c>
    </row>
    <row r="5" spans="1:83" s="230" customFormat="1" x14ac:dyDescent="0.45">
      <c r="C5" s="235"/>
      <c r="D5" s="235"/>
      <c r="E5" s="235"/>
    </row>
    <row r="6" spans="1:83" s="230" customFormat="1" x14ac:dyDescent="0.45"/>
    <row r="7" spans="1:83" s="230" customFormat="1" x14ac:dyDescent="0.45">
      <c r="A7" s="230" t="s">
        <v>104</v>
      </c>
    </row>
    <row r="8" spans="1:83" s="230" customFormat="1" x14ac:dyDescent="0.45">
      <c r="C8" s="235" t="s">
        <v>82</v>
      </c>
      <c r="D8" s="235" t="s">
        <v>301</v>
      </c>
      <c r="E8" s="235" t="s">
        <v>105</v>
      </c>
      <c r="F8" s="235"/>
      <c r="G8" s="236" t="s">
        <v>106</v>
      </c>
      <c r="H8" s="233" t="s">
        <v>107</v>
      </c>
      <c r="I8" s="235"/>
    </row>
    <row r="9" spans="1:83" s="230" customFormat="1" x14ac:dyDescent="0.45">
      <c r="B9" s="230" t="s">
        <v>108</v>
      </c>
      <c r="C9" s="234">
        <v>0</v>
      </c>
      <c r="D9" s="234">
        <v>1</v>
      </c>
      <c r="E9" s="234">
        <v>5</v>
      </c>
      <c r="F9" s="234" t="s">
        <v>84</v>
      </c>
      <c r="G9" s="237">
        <v>0.02</v>
      </c>
      <c r="H9" s="234">
        <v>0</v>
      </c>
      <c r="I9" s="234" t="s">
        <v>103</v>
      </c>
      <c r="J9" s="236">
        <f t="shared" ref="J9:Z15" si="0">IF($D9=J$1,$C9,0)</f>
        <v>0</v>
      </c>
      <c r="K9" s="236">
        <f t="shared" si="0"/>
        <v>0</v>
      </c>
      <c r="L9" s="236">
        <f t="shared" si="0"/>
        <v>0</v>
      </c>
      <c r="M9" s="236">
        <f t="shared" si="0"/>
        <v>0</v>
      </c>
      <c r="N9" s="236">
        <f t="shared" si="0"/>
        <v>0</v>
      </c>
      <c r="O9" s="236">
        <f t="shared" si="0"/>
        <v>0</v>
      </c>
      <c r="P9" s="236">
        <f t="shared" si="0"/>
        <v>0</v>
      </c>
      <c r="Q9" s="236">
        <f t="shared" si="0"/>
        <v>0</v>
      </c>
      <c r="R9" s="236">
        <f t="shared" si="0"/>
        <v>0</v>
      </c>
      <c r="S9" s="236">
        <f t="shared" si="0"/>
        <v>0</v>
      </c>
      <c r="T9" s="236">
        <f t="shared" si="0"/>
        <v>0</v>
      </c>
      <c r="U9" s="236">
        <f t="shared" si="0"/>
        <v>0</v>
      </c>
      <c r="V9" s="236">
        <f t="shared" si="0"/>
        <v>0</v>
      </c>
      <c r="W9" s="236">
        <f t="shared" si="0"/>
        <v>0</v>
      </c>
      <c r="X9" s="236">
        <f t="shared" si="0"/>
        <v>0</v>
      </c>
      <c r="Y9" s="236">
        <f t="shared" si="0"/>
        <v>0</v>
      </c>
      <c r="Z9" s="236">
        <f t="shared" si="0"/>
        <v>0</v>
      </c>
      <c r="AA9" s="236">
        <f t="shared" ref="AA9:AG15" si="1">IF($D9=AA$1,$C9,0)</f>
        <v>0</v>
      </c>
      <c r="AB9" s="236">
        <f t="shared" si="1"/>
        <v>0</v>
      </c>
      <c r="AC9" s="236">
        <f t="shared" si="1"/>
        <v>0</v>
      </c>
      <c r="AD9" s="236">
        <f t="shared" si="1"/>
        <v>0</v>
      </c>
      <c r="AE9" s="236">
        <f t="shared" si="1"/>
        <v>0</v>
      </c>
      <c r="AF9" s="236">
        <f t="shared" si="1"/>
        <v>0</v>
      </c>
      <c r="AG9" s="236">
        <f t="shared" si="1"/>
        <v>0</v>
      </c>
      <c r="AH9" s="236"/>
      <c r="AI9" s="236">
        <f t="shared" ref="AI9:AR15" si="2">IF(J$1&lt;$D9+$H9,"-",IF(J$1+1&gt;$D9+$E9*4,0,PPMT($G9/4,J$1+1-$D9-$H9,$E9*4-$H9,$C9)))</f>
        <v>0</v>
      </c>
      <c r="AJ9" s="236">
        <f t="shared" si="2"/>
        <v>0</v>
      </c>
      <c r="AK9" s="236">
        <f t="shared" si="2"/>
        <v>0</v>
      </c>
      <c r="AL9" s="236">
        <f t="shared" si="2"/>
        <v>0</v>
      </c>
      <c r="AM9" s="236">
        <f t="shared" si="2"/>
        <v>0</v>
      </c>
      <c r="AN9" s="236">
        <f t="shared" si="2"/>
        <v>0</v>
      </c>
      <c r="AO9" s="236">
        <f t="shared" si="2"/>
        <v>0</v>
      </c>
      <c r="AP9" s="236">
        <f t="shared" si="2"/>
        <v>0</v>
      </c>
      <c r="AQ9" s="236">
        <f t="shared" si="2"/>
        <v>0</v>
      </c>
      <c r="AR9" s="236">
        <f t="shared" si="2"/>
        <v>0</v>
      </c>
      <c r="AS9" s="236">
        <f t="shared" ref="AS9:BF15" si="3">IF(T$1&lt;$D9+$H9,"-",IF(T$1+1&gt;$D9+$E9*4,0,PPMT($G9/4,T$1+1-$D9-$H9,$E9*4-$H9,$C9)))</f>
        <v>0</v>
      </c>
      <c r="AT9" s="236">
        <f t="shared" si="3"/>
        <v>0</v>
      </c>
      <c r="AU9" s="236">
        <f t="shared" si="3"/>
        <v>0</v>
      </c>
      <c r="AV9" s="236">
        <f t="shared" si="3"/>
        <v>0</v>
      </c>
      <c r="AW9" s="236">
        <f t="shared" si="3"/>
        <v>0</v>
      </c>
      <c r="AX9" s="236">
        <f t="shared" si="3"/>
        <v>0</v>
      </c>
      <c r="AY9" s="236">
        <f t="shared" si="3"/>
        <v>0</v>
      </c>
      <c r="AZ9" s="236">
        <f t="shared" si="3"/>
        <v>0</v>
      </c>
      <c r="BA9" s="236">
        <f t="shared" si="3"/>
        <v>0</v>
      </c>
      <c r="BB9" s="236">
        <f t="shared" si="3"/>
        <v>0</v>
      </c>
      <c r="BC9" s="236">
        <f t="shared" si="3"/>
        <v>0</v>
      </c>
      <c r="BD9" s="236">
        <f t="shared" si="3"/>
        <v>0</v>
      </c>
      <c r="BE9" s="236">
        <f t="shared" si="3"/>
        <v>0</v>
      </c>
      <c r="BF9" s="236">
        <f t="shared" si="3"/>
        <v>0</v>
      </c>
      <c r="BG9" s="236"/>
      <c r="BH9" s="236">
        <f t="shared" ref="BH9:BQ15" si="4">IF(J$1&lt;$D9,"-",IF(J$1&gt;$D9-1+$E9*4,0,IF(J$1&lt;$D9+$H9,-$G9/4*$C9,IPMT($G9/4,J$1+1-$D9-$H9,$E9*4-$H9,$C9))))</f>
        <v>0</v>
      </c>
      <c r="BI9" s="236">
        <f t="shared" si="4"/>
        <v>0</v>
      </c>
      <c r="BJ9" s="236">
        <f t="shared" si="4"/>
        <v>0</v>
      </c>
      <c r="BK9" s="236">
        <f t="shared" si="4"/>
        <v>0</v>
      </c>
      <c r="BL9" s="236">
        <f t="shared" si="4"/>
        <v>0</v>
      </c>
      <c r="BM9" s="236">
        <f t="shared" si="4"/>
        <v>0</v>
      </c>
      <c r="BN9" s="236">
        <f t="shared" si="4"/>
        <v>0</v>
      </c>
      <c r="BO9" s="236">
        <f t="shared" si="4"/>
        <v>0</v>
      </c>
      <c r="BP9" s="236">
        <f t="shared" si="4"/>
        <v>0</v>
      </c>
      <c r="BQ9" s="236">
        <f t="shared" si="4"/>
        <v>0</v>
      </c>
      <c r="BR9" s="236">
        <f t="shared" ref="BR9:CE15" si="5">IF(T$1&lt;$D9,"-",IF(T$1&gt;$D9-1+$E9*4,0,IF(T$1&lt;$D9+$H9,-$G9/4*$C9,IPMT($G9/4,T$1+1-$D9-$H9,$E9*4-$H9,$C9))))</f>
        <v>0</v>
      </c>
      <c r="BS9" s="236">
        <f t="shared" si="5"/>
        <v>0</v>
      </c>
      <c r="BT9" s="236">
        <f t="shared" si="5"/>
        <v>0</v>
      </c>
      <c r="BU9" s="236">
        <f t="shared" si="5"/>
        <v>0</v>
      </c>
      <c r="BV9" s="236">
        <f t="shared" si="5"/>
        <v>0</v>
      </c>
      <c r="BW9" s="236">
        <f t="shared" si="5"/>
        <v>0</v>
      </c>
      <c r="BX9" s="236">
        <f t="shared" si="5"/>
        <v>0</v>
      </c>
      <c r="BY9" s="236">
        <f t="shared" si="5"/>
        <v>0</v>
      </c>
      <c r="BZ9" s="236">
        <f t="shared" si="5"/>
        <v>0</v>
      </c>
      <c r="CA9" s="236">
        <f t="shared" si="5"/>
        <v>0</v>
      </c>
      <c r="CB9" s="236">
        <f t="shared" si="5"/>
        <v>0</v>
      </c>
      <c r="CC9" s="236">
        <f t="shared" si="5"/>
        <v>0</v>
      </c>
      <c r="CD9" s="236">
        <f t="shared" si="5"/>
        <v>0</v>
      </c>
      <c r="CE9" s="236">
        <f t="shared" si="5"/>
        <v>0</v>
      </c>
    </row>
    <row r="10" spans="1:83" s="230" customFormat="1" x14ac:dyDescent="0.45">
      <c r="B10" s="230" t="s">
        <v>109</v>
      </c>
      <c r="C10" s="234">
        <v>0</v>
      </c>
      <c r="D10" s="234">
        <v>1</v>
      </c>
      <c r="E10" s="234">
        <v>4</v>
      </c>
      <c r="F10" s="234" t="s">
        <v>84</v>
      </c>
      <c r="G10" s="237">
        <v>0.04</v>
      </c>
      <c r="H10" s="234">
        <v>0</v>
      </c>
      <c r="I10" s="234" t="s">
        <v>103</v>
      </c>
      <c r="J10" s="236">
        <f t="shared" si="0"/>
        <v>0</v>
      </c>
      <c r="K10" s="236">
        <f t="shared" si="0"/>
        <v>0</v>
      </c>
      <c r="L10" s="236">
        <f t="shared" si="0"/>
        <v>0</v>
      </c>
      <c r="M10" s="236">
        <f t="shared" si="0"/>
        <v>0</v>
      </c>
      <c r="N10" s="236">
        <f t="shared" si="0"/>
        <v>0</v>
      </c>
      <c r="O10" s="236">
        <f t="shared" si="0"/>
        <v>0</v>
      </c>
      <c r="P10" s="236">
        <f t="shared" si="0"/>
        <v>0</v>
      </c>
      <c r="Q10" s="236">
        <f t="shared" si="0"/>
        <v>0</v>
      </c>
      <c r="R10" s="236">
        <f t="shared" si="0"/>
        <v>0</v>
      </c>
      <c r="S10" s="236">
        <f t="shared" si="0"/>
        <v>0</v>
      </c>
      <c r="T10" s="236">
        <f t="shared" si="0"/>
        <v>0</v>
      </c>
      <c r="U10" s="236">
        <f t="shared" si="0"/>
        <v>0</v>
      </c>
      <c r="V10" s="236">
        <f t="shared" si="0"/>
        <v>0</v>
      </c>
      <c r="W10" s="236">
        <f t="shared" si="0"/>
        <v>0</v>
      </c>
      <c r="X10" s="236">
        <f t="shared" si="0"/>
        <v>0</v>
      </c>
      <c r="Y10" s="236">
        <f t="shared" si="0"/>
        <v>0</v>
      </c>
      <c r="Z10" s="236">
        <f t="shared" si="0"/>
        <v>0</v>
      </c>
      <c r="AA10" s="236">
        <f t="shared" si="1"/>
        <v>0</v>
      </c>
      <c r="AB10" s="236">
        <f t="shared" si="1"/>
        <v>0</v>
      </c>
      <c r="AC10" s="236">
        <f t="shared" si="1"/>
        <v>0</v>
      </c>
      <c r="AD10" s="236">
        <f t="shared" si="1"/>
        <v>0</v>
      </c>
      <c r="AE10" s="236">
        <f t="shared" si="1"/>
        <v>0</v>
      </c>
      <c r="AF10" s="236">
        <f t="shared" si="1"/>
        <v>0</v>
      </c>
      <c r="AG10" s="236">
        <f t="shared" si="1"/>
        <v>0</v>
      </c>
      <c r="AH10" s="236"/>
      <c r="AI10" s="236">
        <f t="shared" si="2"/>
        <v>0</v>
      </c>
      <c r="AJ10" s="236">
        <f t="shared" si="2"/>
        <v>0</v>
      </c>
      <c r="AK10" s="236">
        <f t="shared" si="2"/>
        <v>0</v>
      </c>
      <c r="AL10" s="236">
        <f t="shared" si="2"/>
        <v>0</v>
      </c>
      <c r="AM10" s="236">
        <f t="shared" si="2"/>
        <v>0</v>
      </c>
      <c r="AN10" s="236">
        <f t="shared" si="2"/>
        <v>0</v>
      </c>
      <c r="AO10" s="236">
        <f t="shared" si="2"/>
        <v>0</v>
      </c>
      <c r="AP10" s="236">
        <f t="shared" si="2"/>
        <v>0</v>
      </c>
      <c r="AQ10" s="236">
        <f t="shared" si="2"/>
        <v>0</v>
      </c>
      <c r="AR10" s="236">
        <f t="shared" si="2"/>
        <v>0</v>
      </c>
      <c r="AS10" s="236">
        <f t="shared" si="3"/>
        <v>0</v>
      </c>
      <c r="AT10" s="236">
        <f t="shared" si="3"/>
        <v>0</v>
      </c>
      <c r="AU10" s="236">
        <f t="shared" si="3"/>
        <v>0</v>
      </c>
      <c r="AV10" s="236">
        <f t="shared" si="3"/>
        <v>0</v>
      </c>
      <c r="AW10" s="236">
        <f t="shared" si="3"/>
        <v>0</v>
      </c>
      <c r="AX10" s="236">
        <f t="shared" si="3"/>
        <v>0</v>
      </c>
      <c r="AY10" s="236">
        <f t="shared" si="3"/>
        <v>0</v>
      </c>
      <c r="AZ10" s="236">
        <f t="shared" si="3"/>
        <v>0</v>
      </c>
      <c r="BA10" s="236">
        <f t="shared" si="3"/>
        <v>0</v>
      </c>
      <c r="BB10" s="236">
        <f t="shared" si="3"/>
        <v>0</v>
      </c>
      <c r="BC10" s="236">
        <f t="shared" si="3"/>
        <v>0</v>
      </c>
      <c r="BD10" s="236">
        <f t="shared" si="3"/>
        <v>0</v>
      </c>
      <c r="BE10" s="236">
        <f t="shared" si="3"/>
        <v>0</v>
      </c>
      <c r="BF10" s="236">
        <f t="shared" si="3"/>
        <v>0</v>
      </c>
      <c r="BG10" s="236"/>
      <c r="BH10" s="236">
        <f t="shared" si="4"/>
        <v>0</v>
      </c>
      <c r="BI10" s="236">
        <f t="shared" si="4"/>
        <v>0</v>
      </c>
      <c r="BJ10" s="236">
        <f t="shared" si="4"/>
        <v>0</v>
      </c>
      <c r="BK10" s="236">
        <f t="shared" si="4"/>
        <v>0</v>
      </c>
      <c r="BL10" s="236">
        <f t="shared" si="4"/>
        <v>0</v>
      </c>
      <c r="BM10" s="236">
        <f t="shared" si="4"/>
        <v>0</v>
      </c>
      <c r="BN10" s="236">
        <f t="shared" si="4"/>
        <v>0</v>
      </c>
      <c r="BO10" s="236">
        <f t="shared" si="4"/>
        <v>0</v>
      </c>
      <c r="BP10" s="236">
        <f t="shared" si="4"/>
        <v>0</v>
      </c>
      <c r="BQ10" s="236">
        <f t="shared" si="4"/>
        <v>0</v>
      </c>
      <c r="BR10" s="236">
        <f t="shared" si="5"/>
        <v>0</v>
      </c>
      <c r="BS10" s="236">
        <f t="shared" si="5"/>
        <v>0</v>
      </c>
      <c r="BT10" s="236">
        <f t="shared" si="5"/>
        <v>0</v>
      </c>
      <c r="BU10" s="236">
        <f t="shared" si="5"/>
        <v>0</v>
      </c>
      <c r="BV10" s="236">
        <f t="shared" si="5"/>
        <v>0</v>
      </c>
      <c r="BW10" s="236">
        <f t="shared" si="5"/>
        <v>0</v>
      </c>
      <c r="BX10" s="236">
        <f t="shared" si="5"/>
        <v>0</v>
      </c>
      <c r="BY10" s="236">
        <f t="shared" si="5"/>
        <v>0</v>
      </c>
      <c r="BZ10" s="236">
        <f t="shared" si="5"/>
        <v>0</v>
      </c>
      <c r="CA10" s="236">
        <f t="shared" si="5"/>
        <v>0</v>
      </c>
      <c r="CB10" s="236">
        <f t="shared" si="5"/>
        <v>0</v>
      </c>
      <c r="CC10" s="236">
        <f t="shared" si="5"/>
        <v>0</v>
      </c>
      <c r="CD10" s="236">
        <f t="shared" si="5"/>
        <v>0</v>
      </c>
      <c r="CE10" s="236">
        <f t="shared" si="5"/>
        <v>0</v>
      </c>
    </row>
    <row r="11" spans="1:83" s="230" customFormat="1" x14ac:dyDescent="0.45">
      <c r="B11" s="230" t="s">
        <v>110</v>
      </c>
      <c r="C11" s="234">
        <v>0</v>
      </c>
      <c r="D11" s="234">
        <v>3</v>
      </c>
      <c r="E11" s="234">
        <v>5</v>
      </c>
      <c r="F11" s="234" t="s">
        <v>84</v>
      </c>
      <c r="G11" s="237">
        <v>0.05</v>
      </c>
      <c r="H11" s="234">
        <v>0</v>
      </c>
      <c r="I11" s="234" t="s">
        <v>103</v>
      </c>
      <c r="J11" s="236">
        <f t="shared" si="0"/>
        <v>0</v>
      </c>
      <c r="K11" s="236">
        <f t="shared" si="0"/>
        <v>0</v>
      </c>
      <c r="L11" s="236">
        <f t="shared" si="0"/>
        <v>0</v>
      </c>
      <c r="M11" s="236">
        <f t="shared" si="0"/>
        <v>0</v>
      </c>
      <c r="N11" s="236">
        <f t="shared" si="0"/>
        <v>0</v>
      </c>
      <c r="O11" s="236">
        <f t="shared" si="0"/>
        <v>0</v>
      </c>
      <c r="P11" s="236">
        <f t="shared" si="0"/>
        <v>0</v>
      </c>
      <c r="Q11" s="236">
        <f t="shared" si="0"/>
        <v>0</v>
      </c>
      <c r="R11" s="236">
        <f t="shared" si="0"/>
        <v>0</v>
      </c>
      <c r="S11" s="236">
        <f t="shared" si="0"/>
        <v>0</v>
      </c>
      <c r="T11" s="236">
        <f t="shared" si="0"/>
        <v>0</v>
      </c>
      <c r="U11" s="236">
        <f t="shared" si="0"/>
        <v>0</v>
      </c>
      <c r="V11" s="236">
        <f t="shared" si="0"/>
        <v>0</v>
      </c>
      <c r="W11" s="236">
        <f t="shared" si="0"/>
        <v>0</v>
      </c>
      <c r="X11" s="236">
        <f t="shared" si="0"/>
        <v>0</v>
      </c>
      <c r="Y11" s="236">
        <f t="shared" si="0"/>
        <v>0</v>
      </c>
      <c r="Z11" s="236">
        <f t="shared" si="0"/>
        <v>0</v>
      </c>
      <c r="AA11" s="236">
        <f t="shared" si="1"/>
        <v>0</v>
      </c>
      <c r="AB11" s="236">
        <f t="shared" si="1"/>
        <v>0</v>
      </c>
      <c r="AC11" s="236">
        <f t="shared" si="1"/>
        <v>0</v>
      </c>
      <c r="AD11" s="236">
        <f t="shared" si="1"/>
        <v>0</v>
      </c>
      <c r="AE11" s="236">
        <f t="shared" si="1"/>
        <v>0</v>
      </c>
      <c r="AF11" s="236">
        <f t="shared" si="1"/>
        <v>0</v>
      </c>
      <c r="AG11" s="236">
        <f t="shared" si="1"/>
        <v>0</v>
      </c>
      <c r="AH11" s="236"/>
      <c r="AI11" s="236" t="str">
        <f t="shared" si="2"/>
        <v>-</v>
      </c>
      <c r="AJ11" s="236" t="str">
        <f t="shared" si="2"/>
        <v>-</v>
      </c>
      <c r="AK11" s="236">
        <f t="shared" si="2"/>
        <v>0</v>
      </c>
      <c r="AL11" s="236">
        <f t="shared" si="2"/>
        <v>0</v>
      </c>
      <c r="AM11" s="236">
        <f t="shared" si="2"/>
        <v>0</v>
      </c>
      <c r="AN11" s="236">
        <f t="shared" si="2"/>
        <v>0</v>
      </c>
      <c r="AO11" s="236">
        <f t="shared" si="2"/>
        <v>0</v>
      </c>
      <c r="AP11" s="236">
        <f t="shared" si="2"/>
        <v>0</v>
      </c>
      <c r="AQ11" s="236">
        <f t="shared" si="2"/>
        <v>0</v>
      </c>
      <c r="AR11" s="236">
        <f t="shared" si="2"/>
        <v>0</v>
      </c>
      <c r="AS11" s="236">
        <f t="shared" si="3"/>
        <v>0</v>
      </c>
      <c r="AT11" s="236">
        <f t="shared" si="3"/>
        <v>0</v>
      </c>
      <c r="AU11" s="236">
        <f t="shared" si="3"/>
        <v>0</v>
      </c>
      <c r="AV11" s="236">
        <f t="shared" si="3"/>
        <v>0</v>
      </c>
      <c r="AW11" s="236">
        <f t="shared" si="3"/>
        <v>0</v>
      </c>
      <c r="AX11" s="236">
        <f t="shared" si="3"/>
        <v>0</v>
      </c>
      <c r="AY11" s="236">
        <f t="shared" si="3"/>
        <v>0</v>
      </c>
      <c r="AZ11" s="236">
        <f t="shared" si="3"/>
        <v>0</v>
      </c>
      <c r="BA11" s="236">
        <f t="shared" si="3"/>
        <v>0</v>
      </c>
      <c r="BB11" s="236">
        <f t="shared" si="3"/>
        <v>0</v>
      </c>
      <c r="BC11" s="236">
        <f t="shared" si="3"/>
        <v>0</v>
      </c>
      <c r="BD11" s="236">
        <f t="shared" si="3"/>
        <v>0</v>
      </c>
      <c r="BE11" s="236">
        <f t="shared" si="3"/>
        <v>0</v>
      </c>
      <c r="BF11" s="236">
        <f t="shared" si="3"/>
        <v>0</v>
      </c>
      <c r="BG11" s="236"/>
      <c r="BH11" s="236" t="str">
        <f t="shared" si="4"/>
        <v>-</v>
      </c>
      <c r="BI11" s="236" t="str">
        <f t="shared" si="4"/>
        <v>-</v>
      </c>
      <c r="BJ11" s="236">
        <f t="shared" si="4"/>
        <v>0</v>
      </c>
      <c r="BK11" s="236">
        <f t="shared" si="4"/>
        <v>0</v>
      </c>
      <c r="BL11" s="236">
        <f t="shared" si="4"/>
        <v>0</v>
      </c>
      <c r="BM11" s="236">
        <f t="shared" si="4"/>
        <v>0</v>
      </c>
      <c r="BN11" s="236">
        <f t="shared" si="4"/>
        <v>0</v>
      </c>
      <c r="BO11" s="236">
        <f t="shared" si="4"/>
        <v>0</v>
      </c>
      <c r="BP11" s="236">
        <f t="shared" si="4"/>
        <v>0</v>
      </c>
      <c r="BQ11" s="236">
        <f t="shared" si="4"/>
        <v>0</v>
      </c>
      <c r="BR11" s="236">
        <f t="shared" si="5"/>
        <v>0</v>
      </c>
      <c r="BS11" s="236">
        <f t="shared" si="5"/>
        <v>0</v>
      </c>
      <c r="BT11" s="236">
        <f t="shared" si="5"/>
        <v>0</v>
      </c>
      <c r="BU11" s="236">
        <f t="shared" si="5"/>
        <v>0</v>
      </c>
      <c r="BV11" s="236">
        <f t="shared" si="5"/>
        <v>0</v>
      </c>
      <c r="BW11" s="236">
        <f t="shared" si="5"/>
        <v>0</v>
      </c>
      <c r="BX11" s="236">
        <f t="shared" si="5"/>
        <v>0</v>
      </c>
      <c r="BY11" s="236">
        <f t="shared" si="5"/>
        <v>0</v>
      </c>
      <c r="BZ11" s="236">
        <f t="shared" si="5"/>
        <v>0</v>
      </c>
      <c r="CA11" s="236">
        <f t="shared" si="5"/>
        <v>0</v>
      </c>
      <c r="CB11" s="236">
        <f t="shared" si="5"/>
        <v>0</v>
      </c>
      <c r="CC11" s="236">
        <f t="shared" si="5"/>
        <v>0</v>
      </c>
      <c r="CD11" s="236">
        <f t="shared" si="5"/>
        <v>0</v>
      </c>
      <c r="CE11" s="236">
        <f t="shared" si="5"/>
        <v>0</v>
      </c>
    </row>
    <row r="12" spans="1:83" s="230" customFormat="1" x14ac:dyDescent="0.45">
      <c r="B12" s="230" t="s">
        <v>111</v>
      </c>
      <c r="C12" s="234">
        <v>0</v>
      </c>
      <c r="D12" s="234">
        <v>4</v>
      </c>
      <c r="E12" s="234">
        <v>10</v>
      </c>
      <c r="F12" s="234" t="s">
        <v>84</v>
      </c>
      <c r="G12" s="237">
        <v>0.03</v>
      </c>
      <c r="H12" s="234">
        <v>8</v>
      </c>
      <c r="I12" s="234" t="s">
        <v>103</v>
      </c>
      <c r="J12" s="236">
        <f t="shared" si="0"/>
        <v>0</v>
      </c>
      <c r="K12" s="236">
        <f t="shared" si="0"/>
        <v>0</v>
      </c>
      <c r="L12" s="236">
        <f t="shared" si="0"/>
        <v>0</v>
      </c>
      <c r="M12" s="236">
        <f t="shared" si="0"/>
        <v>0</v>
      </c>
      <c r="N12" s="236">
        <f t="shared" si="0"/>
        <v>0</v>
      </c>
      <c r="O12" s="236">
        <f t="shared" si="0"/>
        <v>0</v>
      </c>
      <c r="P12" s="236">
        <f t="shared" si="0"/>
        <v>0</v>
      </c>
      <c r="Q12" s="236">
        <f t="shared" si="0"/>
        <v>0</v>
      </c>
      <c r="R12" s="236">
        <f t="shared" si="0"/>
        <v>0</v>
      </c>
      <c r="S12" s="236">
        <f t="shared" si="0"/>
        <v>0</v>
      </c>
      <c r="T12" s="236">
        <f t="shared" si="0"/>
        <v>0</v>
      </c>
      <c r="U12" s="236">
        <f t="shared" si="0"/>
        <v>0</v>
      </c>
      <c r="V12" s="236">
        <f t="shared" si="0"/>
        <v>0</v>
      </c>
      <c r="W12" s="236">
        <f t="shared" si="0"/>
        <v>0</v>
      </c>
      <c r="X12" s="236">
        <f t="shared" si="0"/>
        <v>0</v>
      </c>
      <c r="Y12" s="236">
        <f t="shared" si="0"/>
        <v>0</v>
      </c>
      <c r="Z12" s="236">
        <f t="shared" si="0"/>
        <v>0</v>
      </c>
      <c r="AA12" s="236">
        <f t="shared" si="1"/>
        <v>0</v>
      </c>
      <c r="AB12" s="236">
        <f t="shared" si="1"/>
        <v>0</v>
      </c>
      <c r="AC12" s="236">
        <f t="shared" si="1"/>
        <v>0</v>
      </c>
      <c r="AD12" s="236">
        <f t="shared" si="1"/>
        <v>0</v>
      </c>
      <c r="AE12" s="236">
        <f t="shared" si="1"/>
        <v>0</v>
      </c>
      <c r="AF12" s="236">
        <f t="shared" si="1"/>
        <v>0</v>
      </c>
      <c r="AG12" s="236">
        <f t="shared" si="1"/>
        <v>0</v>
      </c>
      <c r="AH12" s="236"/>
      <c r="AI12" s="236" t="str">
        <f t="shared" si="2"/>
        <v>-</v>
      </c>
      <c r="AJ12" s="236" t="str">
        <f t="shared" si="2"/>
        <v>-</v>
      </c>
      <c r="AK12" s="236" t="str">
        <f t="shared" si="2"/>
        <v>-</v>
      </c>
      <c r="AL12" s="236" t="str">
        <f t="shared" si="2"/>
        <v>-</v>
      </c>
      <c r="AM12" s="236" t="str">
        <f t="shared" si="2"/>
        <v>-</v>
      </c>
      <c r="AN12" s="236" t="str">
        <f t="shared" si="2"/>
        <v>-</v>
      </c>
      <c r="AO12" s="236" t="str">
        <f t="shared" si="2"/>
        <v>-</v>
      </c>
      <c r="AP12" s="236" t="str">
        <f t="shared" si="2"/>
        <v>-</v>
      </c>
      <c r="AQ12" s="236" t="str">
        <f t="shared" si="2"/>
        <v>-</v>
      </c>
      <c r="AR12" s="236" t="str">
        <f t="shared" si="2"/>
        <v>-</v>
      </c>
      <c r="AS12" s="236" t="str">
        <f t="shared" si="3"/>
        <v>-</v>
      </c>
      <c r="AT12" s="236">
        <f t="shared" si="3"/>
        <v>0</v>
      </c>
      <c r="AU12" s="236">
        <f t="shared" si="3"/>
        <v>0</v>
      </c>
      <c r="AV12" s="236">
        <f t="shared" si="3"/>
        <v>0</v>
      </c>
      <c r="AW12" s="236">
        <f t="shared" si="3"/>
        <v>0</v>
      </c>
      <c r="AX12" s="236">
        <f t="shared" si="3"/>
        <v>0</v>
      </c>
      <c r="AY12" s="236">
        <f t="shared" si="3"/>
        <v>0</v>
      </c>
      <c r="AZ12" s="236">
        <f t="shared" si="3"/>
        <v>0</v>
      </c>
      <c r="BA12" s="236">
        <f t="shared" si="3"/>
        <v>0</v>
      </c>
      <c r="BB12" s="236">
        <f t="shared" si="3"/>
        <v>0</v>
      </c>
      <c r="BC12" s="236">
        <f t="shared" si="3"/>
        <v>0</v>
      </c>
      <c r="BD12" s="236">
        <f t="shared" si="3"/>
        <v>0</v>
      </c>
      <c r="BE12" s="236">
        <f t="shared" si="3"/>
        <v>0</v>
      </c>
      <c r="BF12" s="236">
        <f t="shared" si="3"/>
        <v>0</v>
      </c>
      <c r="BG12" s="236"/>
      <c r="BH12" s="236" t="str">
        <f t="shared" si="4"/>
        <v>-</v>
      </c>
      <c r="BI12" s="236" t="str">
        <f t="shared" si="4"/>
        <v>-</v>
      </c>
      <c r="BJ12" s="236" t="str">
        <f t="shared" si="4"/>
        <v>-</v>
      </c>
      <c r="BK12" s="236">
        <f t="shared" si="4"/>
        <v>0</v>
      </c>
      <c r="BL12" s="236">
        <f t="shared" si="4"/>
        <v>0</v>
      </c>
      <c r="BM12" s="236">
        <f t="shared" si="4"/>
        <v>0</v>
      </c>
      <c r="BN12" s="236">
        <f t="shared" si="4"/>
        <v>0</v>
      </c>
      <c r="BO12" s="236">
        <f t="shared" si="4"/>
        <v>0</v>
      </c>
      <c r="BP12" s="236">
        <f t="shared" si="4"/>
        <v>0</v>
      </c>
      <c r="BQ12" s="236">
        <f t="shared" si="4"/>
        <v>0</v>
      </c>
      <c r="BR12" s="236">
        <f t="shared" si="5"/>
        <v>0</v>
      </c>
      <c r="BS12" s="236">
        <f t="shared" si="5"/>
        <v>0</v>
      </c>
      <c r="BT12" s="236">
        <f t="shared" si="5"/>
        <v>0</v>
      </c>
      <c r="BU12" s="236">
        <f t="shared" si="5"/>
        <v>0</v>
      </c>
      <c r="BV12" s="236">
        <f t="shared" si="5"/>
        <v>0</v>
      </c>
      <c r="BW12" s="236">
        <f t="shared" si="5"/>
        <v>0</v>
      </c>
      <c r="BX12" s="236">
        <f t="shared" si="5"/>
        <v>0</v>
      </c>
      <c r="BY12" s="236">
        <f t="shared" si="5"/>
        <v>0</v>
      </c>
      <c r="BZ12" s="236">
        <f t="shared" si="5"/>
        <v>0</v>
      </c>
      <c r="CA12" s="236">
        <f t="shared" si="5"/>
        <v>0</v>
      </c>
      <c r="CB12" s="236">
        <f t="shared" si="5"/>
        <v>0</v>
      </c>
      <c r="CC12" s="236">
        <f t="shared" si="5"/>
        <v>0</v>
      </c>
      <c r="CD12" s="236">
        <f t="shared" si="5"/>
        <v>0</v>
      </c>
      <c r="CE12" s="236">
        <f t="shared" si="5"/>
        <v>0</v>
      </c>
    </row>
    <row r="13" spans="1:83" s="230" customFormat="1" x14ac:dyDescent="0.45">
      <c r="B13" s="230" t="s">
        <v>112</v>
      </c>
      <c r="C13" s="234">
        <v>0</v>
      </c>
      <c r="D13" s="234">
        <v>0</v>
      </c>
      <c r="E13" s="234">
        <v>1</v>
      </c>
      <c r="F13" s="234" t="s">
        <v>84</v>
      </c>
      <c r="G13" s="237">
        <v>0.02</v>
      </c>
      <c r="H13" s="234">
        <v>0</v>
      </c>
      <c r="I13" s="234" t="s">
        <v>103</v>
      </c>
      <c r="J13" s="236">
        <f t="shared" si="0"/>
        <v>0</v>
      </c>
      <c r="K13" s="236">
        <f t="shared" si="0"/>
        <v>0</v>
      </c>
      <c r="L13" s="236">
        <f t="shared" si="0"/>
        <v>0</v>
      </c>
      <c r="M13" s="236">
        <f t="shared" si="0"/>
        <v>0</v>
      </c>
      <c r="N13" s="236">
        <f t="shared" si="0"/>
        <v>0</v>
      </c>
      <c r="O13" s="236">
        <f t="shared" si="0"/>
        <v>0</v>
      </c>
      <c r="P13" s="236">
        <f t="shared" si="0"/>
        <v>0</v>
      </c>
      <c r="Q13" s="236">
        <f t="shared" si="0"/>
        <v>0</v>
      </c>
      <c r="R13" s="236">
        <f t="shared" si="0"/>
        <v>0</v>
      </c>
      <c r="S13" s="236">
        <f t="shared" si="0"/>
        <v>0</v>
      </c>
      <c r="T13" s="236">
        <f t="shared" si="0"/>
        <v>0</v>
      </c>
      <c r="U13" s="236">
        <f t="shared" si="0"/>
        <v>0</v>
      </c>
      <c r="V13" s="236">
        <f t="shared" si="0"/>
        <v>0</v>
      </c>
      <c r="W13" s="236">
        <f t="shared" si="0"/>
        <v>0</v>
      </c>
      <c r="X13" s="236">
        <f t="shared" si="0"/>
        <v>0</v>
      </c>
      <c r="Y13" s="236">
        <f t="shared" si="0"/>
        <v>0</v>
      </c>
      <c r="Z13" s="236">
        <f t="shared" si="0"/>
        <v>0</v>
      </c>
      <c r="AA13" s="236">
        <f t="shared" si="1"/>
        <v>0</v>
      </c>
      <c r="AB13" s="236">
        <f t="shared" si="1"/>
        <v>0</v>
      </c>
      <c r="AC13" s="236">
        <f t="shared" si="1"/>
        <v>0</v>
      </c>
      <c r="AD13" s="236">
        <f t="shared" si="1"/>
        <v>0</v>
      </c>
      <c r="AE13" s="236">
        <f t="shared" si="1"/>
        <v>0</v>
      </c>
      <c r="AF13" s="236">
        <f t="shared" si="1"/>
        <v>0</v>
      </c>
      <c r="AG13" s="236">
        <f t="shared" si="1"/>
        <v>0</v>
      </c>
      <c r="AH13" s="236"/>
      <c r="AI13" s="236">
        <f t="shared" si="2"/>
        <v>0</v>
      </c>
      <c r="AJ13" s="236">
        <f t="shared" si="2"/>
        <v>0</v>
      </c>
      <c r="AK13" s="236">
        <f t="shared" si="2"/>
        <v>0</v>
      </c>
      <c r="AL13" s="236">
        <f t="shared" si="2"/>
        <v>0</v>
      </c>
      <c r="AM13" s="236">
        <f t="shared" si="2"/>
        <v>0</v>
      </c>
      <c r="AN13" s="236">
        <f t="shared" si="2"/>
        <v>0</v>
      </c>
      <c r="AO13" s="236">
        <f t="shared" si="2"/>
        <v>0</v>
      </c>
      <c r="AP13" s="236">
        <f t="shared" si="2"/>
        <v>0</v>
      </c>
      <c r="AQ13" s="236">
        <f t="shared" si="2"/>
        <v>0</v>
      </c>
      <c r="AR13" s="236">
        <f t="shared" si="2"/>
        <v>0</v>
      </c>
      <c r="AS13" s="236">
        <f t="shared" si="3"/>
        <v>0</v>
      </c>
      <c r="AT13" s="236">
        <f t="shared" si="3"/>
        <v>0</v>
      </c>
      <c r="AU13" s="236">
        <f t="shared" si="3"/>
        <v>0</v>
      </c>
      <c r="AV13" s="236">
        <f t="shared" si="3"/>
        <v>0</v>
      </c>
      <c r="AW13" s="236">
        <f t="shared" si="3"/>
        <v>0</v>
      </c>
      <c r="AX13" s="236">
        <f t="shared" si="3"/>
        <v>0</v>
      </c>
      <c r="AY13" s="236">
        <f t="shared" si="3"/>
        <v>0</v>
      </c>
      <c r="AZ13" s="236">
        <f t="shared" si="3"/>
        <v>0</v>
      </c>
      <c r="BA13" s="236">
        <f t="shared" si="3"/>
        <v>0</v>
      </c>
      <c r="BB13" s="236">
        <f t="shared" si="3"/>
        <v>0</v>
      </c>
      <c r="BC13" s="236">
        <f t="shared" si="3"/>
        <v>0</v>
      </c>
      <c r="BD13" s="236">
        <f t="shared" si="3"/>
        <v>0</v>
      </c>
      <c r="BE13" s="236">
        <f t="shared" si="3"/>
        <v>0</v>
      </c>
      <c r="BF13" s="236">
        <f t="shared" si="3"/>
        <v>0</v>
      </c>
      <c r="BG13" s="236"/>
      <c r="BH13" s="236">
        <f t="shared" si="4"/>
        <v>0</v>
      </c>
      <c r="BI13" s="236">
        <f t="shared" si="4"/>
        <v>0</v>
      </c>
      <c r="BJ13" s="236">
        <f t="shared" si="4"/>
        <v>0</v>
      </c>
      <c r="BK13" s="236">
        <f t="shared" si="4"/>
        <v>0</v>
      </c>
      <c r="BL13" s="236">
        <f t="shared" si="4"/>
        <v>0</v>
      </c>
      <c r="BM13" s="236">
        <f t="shared" si="4"/>
        <v>0</v>
      </c>
      <c r="BN13" s="236">
        <f t="shared" si="4"/>
        <v>0</v>
      </c>
      <c r="BO13" s="236">
        <f t="shared" si="4"/>
        <v>0</v>
      </c>
      <c r="BP13" s="236">
        <f t="shared" si="4"/>
        <v>0</v>
      </c>
      <c r="BQ13" s="236">
        <f t="shared" si="4"/>
        <v>0</v>
      </c>
      <c r="BR13" s="236">
        <f t="shared" si="5"/>
        <v>0</v>
      </c>
      <c r="BS13" s="236">
        <f t="shared" si="5"/>
        <v>0</v>
      </c>
      <c r="BT13" s="236">
        <f t="shared" si="5"/>
        <v>0</v>
      </c>
      <c r="BU13" s="236">
        <f t="shared" si="5"/>
        <v>0</v>
      </c>
      <c r="BV13" s="236">
        <f t="shared" si="5"/>
        <v>0</v>
      </c>
      <c r="BW13" s="236">
        <f t="shared" si="5"/>
        <v>0</v>
      </c>
      <c r="BX13" s="236">
        <f t="shared" si="5"/>
        <v>0</v>
      </c>
      <c r="BY13" s="236">
        <f t="shared" si="5"/>
        <v>0</v>
      </c>
      <c r="BZ13" s="236">
        <f t="shared" si="5"/>
        <v>0</v>
      </c>
      <c r="CA13" s="236">
        <f t="shared" si="5"/>
        <v>0</v>
      </c>
      <c r="CB13" s="236">
        <f t="shared" si="5"/>
        <v>0</v>
      </c>
      <c r="CC13" s="236">
        <f t="shared" si="5"/>
        <v>0</v>
      </c>
      <c r="CD13" s="236">
        <f t="shared" si="5"/>
        <v>0</v>
      </c>
      <c r="CE13" s="236">
        <f t="shared" si="5"/>
        <v>0</v>
      </c>
    </row>
    <row r="14" spans="1:83" s="230" customFormat="1" x14ac:dyDescent="0.45">
      <c r="B14" s="230" t="s">
        <v>113</v>
      </c>
      <c r="C14" s="234">
        <v>0</v>
      </c>
      <c r="D14" s="234">
        <v>0</v>
      </c>
      <c r="E14" s="234">
        <v>1</v>
      </c>
      <c r="F14" s="234" t="s">
        <v>84</v>
      </c>
      <c r="G14" s="237">
        <v>0.01</v>
      </c>
      <c r="H14" s="234">
        <v>0</v>
      </c>
      <c r="I14" s="234" t="s">
        <v>103</v>
      </c>
      <c r="J14" s="236">
        <f t="shared" si="0"/>
        <v>0</v>
      </c>
      <c r="K14" s="236">
        <f t="shared" si="0"/>
        <v>0</v>
      </c>
      <c r="L14" s="236">
        <f t="shared" si="0"/>
        <v>0</v>
      </c>
      <c r="M14" s="236">
        <f t="shared" si="0"/>
        <v>0</v>
      </c>
      <c r="N14" s="236">
        <f t="shared" si="0"/>
        <v>0</v>
      </c>
      <c r="O14" s="236">
        <f t="shared" si="0"/>
        <v>0</v>
      </c>
      <c r="P14" s="236">
        <f t="shared" si="0"/>
        <v>0</v>
      </c>
      <c r="Q14" s="236">
        <f t="shared" si="0"/>
        <v>0</v>
      </c>
      <c r="R14" s="236">
        <f t="shared" si="0"/>
        <v>0</v>
      </c>
      <c r="S14" s="236">
        <f t="shared" si="0"/>
        <v>0</v>
      </c>
      <c r="T14" s="236">
        <f t="shared" si="0"/>
        <v>0</v>
      </c>
      <c r="U14" s="236">
        <f t="shared" si="0"/>
        <v>0</v>
      </c>
      <c r="V14" s="236">
        <f t="shared" si="0"/>
        <v>0</v>
      </c>
      <c r="W14" s="236">
        <f t="shared" si="0"/>
        <v>0</v>
      </c>
      <c r="X14" s="236">
        <f t="shared" si="0"/>
        <v>0</v>
      </c>
      <c r="Y14" s="236">
        <f t="shared" si="0"/>
        <v>0</v>
      </c>
      <c r="Z14" s="236">
        <f t="shared" si="0"/>
        <v>0</v>
      </c>
      <c r="AA14" s="236">
        <f t="shared" si="1"/>
        <v>0</v>
      </c>
      <c r="AB14" s="236">
        <f t="shared" si="1"/>
        <v>0</v>
      </c>
      <c r="AC14" s="236">
        <f t="shared" si="1"/>
        <v>0</v>
      </c>
      <c r="AD14" s="236">
        <f t="shared" si="1"/>
        <v>0</v>
      </c>
      <c r="AE14" s="236">
        <f t="shared" si="1"/>
        <v>0</v>
      </c>
      <c r="AF14" s="236">
        <f t="shared" si="1"/>
        <v>0</v>
      </c>
      <c r="AG14" s="236">
        <f t="shared" si="1"/>
        <v>0</v>
      </c>
      <c r="AH14" s="236"/>
      <c r="AI14" s="236">
        <f t="shared" si="2"/>
        <v>0</v>
      </c>
      <c r="AJ14" s="236">
        <f t="shared" si="2"/>
        <v>0</v>
      </c>
      <c r="AK14" s="236">
        <f t="shared" si="2"/>
        <v>0</v>
      </c>
      <c r="AL14" s="236">
        <f t="shared" si="2"/>
        <v>0</v>
      </c>
      <c r="AM14" s="236">
        <f t="shared" si="2"/>
        <v>0</v>
      </c>
      <c r="AN14" s="236">
        <f t="shared" si="2"/>
        <v>0</v>
      </c>
      <c r="AO14" s="236">
        <f t="shared" si="2"/>
        <v>0</v>
      </c>
      <c r="AP14" s="236">
        <f t="shared" si="2"/>
        <v>0</v>
      </c>
      <c r="AQ14" s="236">
        <f t="shared" si="2"/>
        <v>0</v>
      </c>
      <c r="AR14" s="236">
        <f t="shared" si="2"/>
        <v>0</v>
      </c>
      <c r="AS14" s="236">
        <f t="shared" si="3"/>
        <v>0</v>
      </c>
      <c r="AT14" s="236">
        <f t="shared" si="3"/>
        <v>0</v>
      </c>
      <c r="AU14" s="236">
        <f t="shared" si="3"/>
        <v>0</v>
      </c>
      <c r="AV14" s="236">
        <f t="shared" si="3"/>
        <v>0</v>
      </c>
      <c r="AW14" s="236">
        <f t="shared" si="3"/>
        <v>0</v>
      </c>
      <c r="AX14" s="236">
        <f t="shared" si="3"/>
        <v>0</v>
      </c>
      <c r="AY14" s="236">
        <f t="shared" si="3"/>
        <v>0</v>
      </c>
      <c r="AZ14" s="236">
        <f t="shared" si="3"/>
        <v>0</v>
      </c>
      <c r="BA14" s="236">
        <f t="shared" si="3"/>
        <v>0</v>
      </c>
      <c r="BB14" s="236">
        <f t="shared" si="3"/>
        <v>0</v>
      </c>
      <c r="BC14" s="236">
        <f t="shared" si="3"/>
        <v>0</v>
      </c>
      <c r="BD14" s="236">
        <f t="shared" si="3"/>
        <v>0</v>
      </c>
      <c r="BE14" s="236">
        <f t="shared" si="3"/>
        <v>0</v>
      </c>
      <c r="BF14" s="236">
        <f t="shared" si="3"/>
        <v>0</v>
      </c>
      <c r="BG14" s="236"/>
      <c r="BH14" s="236">
        <f t="shared" si="4"/>
        <v>0</v>
      </c>
      <c r="BI14" s="236">
        <f t="shared" si="4"/>
        <v>0</v>
      </c>
      <c r="BJ14" s="236">
        <f t="shared" si="4"/>
        <v>0</v>
      </c>
      <c r="BK14" s="236">
        <f t="shared" si="4"/>
        <v>0</v>
      </c>
      <c r="BL14" s="236">
        <f t="shared" si="4"/>
        <v>0</v>
      </c>
      <c r="BM14" s="236">
        <f t="shared" si="4"/>
        <v>0</v>
      </c>
      <c r="BN14" s="236">
        <f t="shared" si="4"/>
        <v>0</v>
      </c>
      <c r="BO14" s="236">
        <f t="shared" si="4"/>
        <v>0</v>
      </c>
      <c r="BP14" s="236">
        <f t="shared" si="4"/>
        <v>0</v>
      </c>
      <c r="BQ14" s="236">
        <f t="shared" si="4"/>
        <v>0</v>
      </c>
      <c r="BR14" s="236">
        <f t="shared" si="5"/>
        <v>0</v>
      </c>
      <c r="BS14" s="236">
        <f t="shared" si="5"/>
        <v>0</v>
      </c>
      <c r="BT14" s="236">
        <f t="shared" si="5"/>
        <v>0</v>
      </c>
      <c r="BU14" s="236">
        <f t="shared" si="5"/>
        <v>0</v>
      </c>
      <c r="BV14" s="236">
        <f t="shared" si="5"/>
        <v>0</v>
      </c>
      <c r="BW14" s="236">
        <f t="shared" si="5"/>
        <v>0</v>
      </c>
      <c r="BX14" s="236">
        <f t="shared" si="5"/>
        <v>0</v>
      </c>
      <c r="BY14" s="236">
        <f t="shared" si="5"/>
        <v>0</v>
      </c>
      <c r="BZ14" s="236">
        <f t="shared" si="5"/>
        <v>0</v>
      </c>
      <c r="CA14" s="236">
        <f t="shared" si="5"/>
        <v>0</v>
      </c>
      <c r="CB14" s="236">
        <f t="shared" si="5"/>
        <v>0</v>
      </c>
      <c r="CC14" s="236">
        <f t="shared" si="5"/>
        <v>0</v>
      </c>
      <c r="CD14" s="236">
        <f t="shared" si="5"/>
        <v>0</v>
      </c>
      <c r="CE14" s="236">
        <f t="shared" si="5"/>
        <v>0</v>
      </c>
    </row>
    <row r="15" spans="1:83" s="230" customFormat="1" x14ac:dyDescent="0.45">
      <c r="B15" s="230" t="s">
        <v>1</v>
      </c>
      <c r="C15" s="234">
        <v>0</v>
      </c>
      <c r="D15" s="234">
        <v>0</v>
      </c>
      <c r="E15" s="234">
        <v>1</v>
      </c>
      <c r="F15" s="234" t="s">
        <v>84</v>
      </c>
      <c r="G15" s="237">
        <v>0.01</v>
      </c>
      <c r="H15" s="234">
        <v>0</v>
      </c>
      <c r="I15" s="234" t="s">
        <v>103</v>
      </c>
      <c r="J15" s="236">
        <f t="shared" si="0"/>
        <v>0</v>
      </c>
      <c r="K15" s="236">
        <f t="shared" si="0"/>
        <v>0</v>
      </c>
      <c r="L15" s="236">
        <f t="shared" si="0"/>
        <v>0</v>
      </c>
      <c r="M15" s="236">
        <f t="shared" si="0"/>
        <v>0</v>
      </c>
      <c r="N15" s="236">
        <f t="shared" si="0"/>
        <v>0</v>
      </c>
      <c r="O15" s="236">
        <f t="shared" si="0"/>
        <v>0</v>
      </c>
      <c r="P15" s="236">
        <f t="shared" si="0"/>
        <v>0</v>
      </c>
      <c r="Q15" s="236">
        <f t="shared" si="0"/>
        <v>0</v>
      </c>
      <c r="R15" s="236">
        <f t="shared" si="0"/>
        <v>0</v>
      </c>
      <c r="S15" s="236">
        <f t="shared" si="0"/>
        <v>0</v>
      </c>
      <c r="T15" s="236">
        <f t="shared" si="0"/>
        <v>0</v>
      </c>
      <c r="U15" s="236">
        <f t="shared" si="0"/>
        <v>0</v>
      </c>
      <c r="V15" s="236">
        <f t="shared" si="0"/>
        <v>0</v>
      </c>
      <c r="W15" s="236">
        <f t="shared" si="0"/>
        <v>0</v>
      </c>
      <c r="X15" s="236">
        <f t="shared" si="0"/>
        <v>0</v>
      </c>
      <c r="Y15" s="236">
        <f t="shared" si="0"/>
        <v>0</v>
      </c>
      <c r="Z15" s="236">
        <f t="shared" si="0"/>
        <v>0</v>
      </c>
      <c r="AA15" s="236">
        <f t="shared" si="1"/>
        <v>0</v>
      </c>
      <c r="AB15" s="236">
        <f t="shared" si="1"/>
        <v>0</v>
      </c>
      <c r="AC15" s="236">
        <f t="shared" si="1"/>
        <v>0</v>
      </c>
      <c r="AD15" s="236">
        <f t="shared" si="1"/>
        <v>0</v>
      </c>
      <c r="AE15" s="236">
        <f t="shared" si="1"/>
        <v>0</v>
      </c>
      <c r="AF15" s="236">
        <f t="shared" si="1"/>
        <v>0</v>
      </c>
      <c r="AG15" s="236">
        <f t="shared" si="1"/>
        <v>0</v>
      </c>
      <c r="AH15" s="236"/>
      <c r="AI15" s="236">
        <f t="shared" si="2"/>
        <v>0</v>
      </c>
      <c r="AJ15" s="236">
        <f t="shared" si="2"/>
        <v>0</v>
      </c>
      <c r="AK15" s="236">
        <f t="shared" si="2"/>
        <v>0</v>
      </c>
      <c r="AL15" s="236">
        <f t="shared" si="2"/>
        <v>0</v>
      </c>
      <c r="AM15" s="236">
        <f t="shared" si="2"/>
        <v>0</v>
      </c>
      <c r="AN15" s="236">
        <f t="shared" si="2"/>
        <v>0</v>
      </c>
      <c r="AO15" s="236">
        <f t="shared" si="2"/>
        <v>0</v>
      </c>
      <c r="AP15" s="236">
        <f t="shared" si="2"/>
        <v>0</v>
      </c>
      <c r="AQ15" s="236">
        <f t="shared" si="2"/>
        <v>0</v>
      </c>
      <c r="AR15" s="236">
        <f t="shared" si="2"/>
        <v>0</v>
      </c>
      <c r="AS15" s="236">
        <f t="shared" si="3"/>
        <v>0</v>
      </c>
      <c r="AT15" s="236">
        <f t="shared" si="3"/>
        <v>0</v>
      </c>
      <c r="AU15" s="236">
        <f t="shared" si="3"/>
        <v>0</v>
      </c>
      <c r="AV15" s="236">
        <f t="shared" si="3"/>
        <v>0</v>
      </c>
      <c r="AW15" s="236">
        <f t="shared" si="3"/>
        <v>0</v>
      </c>
      <c r="AX15" s="236">
        <f t="shared" si="3"/>
        <v>0</v>
      </c>
      <c r="AY15" s="236">
        <f t="shared" si="3"/>
        <v>0</v>
      </c>
      <c r="AZ15" s="236">
        <f t="shared" si="3"/>
        <v>0</v>
      </c>
      <c r="BA15" s="236">
        <f t="shared" si="3"/>
        <v>0</v>
      </c>
      <c r="BB15" s="236">
        <f t="shared" si="3"/>
        <v>0</v>
      </c>
      <c r="BC15" s="236">
        <f t="shared" si="3"/>
        <v>0</v>
      </c>
      <c r="BD15" s="236">
        <f t="shared" si="3"/>
        <v>0</v>
      </c>
      <c r="BE15" s="236">
        <f t="shared" si="3"/>
        <v>0</v>
      </c>
      <c r="BF15" s="236">
        <f t="shared" si="3"/>
        <v>0</v>
      </c>
      <c r="BG15" s="236"/>
      <c r="BH15" s="236">
        <f t="shared" si="4"/>
        <v>0</v>
      </c>
      <c r="BI15" s="236">
        <f t="shared" si="4"/>
        <v>0</v>
      </c>
      <c r="BJ15" s="236">
        <f t="shared" si="4"/>
        <v>0</v>
      </c>
      <c r="BK15" s="236">
        <f t="shared" si="4"/>
        <v>0</v>
      </c>
      <c r="BL15" s="236">
        <f t="shared" si="4"/>
        <v>0</v>
      </c>
      <c r="BM15" s="236">
        <f t="shared" si="4"/>
        <v>0</v>
      </c>
      <c r="BN15" s="236">
        <f t="shared" si="4"/>
        <v>0</v>
      </c>
      <c r="BO15" s="236">
        <f t="shared" si="4"/>
        <v>0</v>
      </c>
      <c r="BP15" s="236">
        <f t="shared" si="4"/>
        <v>0</v>
      </c>
      <c r="BQ15" s="236">
        <f t="shared" si="4"/>
        <v>0</v>
      </c>
      <c r="BR15" s="236">
        <f t="shared" si="5"/>
        <v>0</v>
      </c>
      <c r="BS15" s="236">
        <f t="shared" si="5"/>
        <v>0</v>
      </c>
      <c r="BT15" s="236">
        <f t="shared" si="5"/>
        <v>0</v>
      </c>
      <c r="BU15" s="236">
        <f t="shared" si="5"/>
        <v>0</v>
      </c>
      <c r="BV15" s="236">
        <f t="shared" si="5"/>
        <v>0</v>
      </c>
      <c r="BW15" s="236">
        <f t="shared" si="5"/>
        <v>0</v>
      </c>
      <c r="BX15" s="236">
        <f t="shared" si="5"/>
        <v>0</v>
      </c>
      <c r="BY15" s="236">
        <f t="shared" si="5"/>
        <v>0</v>
      </c>
      <c r="BZ15" s="236">
        <f t="shared" si="5"/>
        <v>0</v>
      </c>
      <c r="CA15" s="236">
        <f t="shared" si="5"/>
        <v>0</v>
      </c>
      <c r="CB15" s="236">
        <f t="shared" si="5"/>
        <v>0</v>
      </c>
      <c r="CC15" s="236">
        <f t="shared" si="5"/>
        <v>0</v>
      </c>
      <c r="CD15" s="236">
        <f t="shared" si="5"/>
        <v>0</v>
      </c>
      <c r="CE15" s="236">
        <f t="shared" si="5"/>
        <v>0</v>
      </c>
    </row>
    <row r="16" spans="1:83" s="230" customFormat="1" x14ac:dyDescent="0.45">
      <c r="B16" s="238" t="s">
        <v>85</v>
      </c>
      <c r="C16" s="238"/>
      <c r="D16" s="238"/>
      <c r="E16" s="238"/>
      <c r="F16" s="238"/>
      <c r="G16" s="239"/>
      <c r="H16" s="238"/>
      <c r="I16" s="238"/>
      <c r="J16" s="240">
        <f t="shared" ref="J16:AG16" si="6">SUM(J9:J15)</f>
        <v>0</v>
      </c>
      <c r="K16" s="240">
        <f t="shared" si="6"/>
        <v>0</v>
      </c>
      <c r="L16" s="240">
        <f t="shared" si="6"/>
        <v>0</v>
      </c>
      <c r="M16" s="240">
        <f t="shared" si="6"/>
        <v>0</v>
      </c>
      <c r="N16" s="240">
        <f t="shared" si="6"/>
        <v>0</v>
      </c>
      <c r="O16" s="240">
        <f t="shared" si="6"/>
        <v>0</v>
      </c>
      <c r="P16" s="240">
        <f t="shared" si="6"/>
        <v>0</v>
      </c>
      <c r="Q16" s="240">
        <f t="shared" si="6"/>
        <v>0</v>
      </c>
      <c r="R16" s="240">
        <f t="shared" si="6"/>
        <v>0</v>
      </c>
      <c r="S16" s="240">
        <f t="shared" si="6"/>
        <v>0</v>
      </c>
      <c r="T16" s="240">
        <f t="shared" si="6"/>
        <v>0</v>
      </c>
      <c r="U16" s="240">
        <f t="shared" si="6"/>
        <v>0</v>
      </c>
      <c r="V16" s="240">
        <f t="shared" si="6"/>
        <v>0</v>
      </c>
      <c r="W16" s="240">
        <f t="shared" si="6"/>
        <v>0</v>
      </c>
      <c r="X16" s="240">
        <f t="shared" si="6"/>
        <v>0</v>
      </c>
      <c r="Y16" s="240">
        <f t="shared" si="6"/>
        <v>0</v>
      </c>
      <c r="Z16" s="240">
        <f t="shared" si="6"/>
        <v>0</v>
      </c>
      <c r="AA16" s="240">
        <f t="shared" si="6"/>
        <v>0</v>
      </c>
      <c r="AB16" s="240">
        <f t="shared" si="6"/>
        <v>0</v>
      </c>
      <c r="AC16" s="240">
        <f t="shared" si="6"/>
        <v>0</v>
      </c>
      <c r="AD16" s="240">
        <f t="shared" si="6"/>
        <v>0</v>
      </c>
      <c r="AE16" s="240">
        <f t="shared" si="6"/>
        <v>0</v>
      </c>
      <c r="AF16" s="240">
        <f t="shared" si="6"/>
        <v>0</v>
      </c>
      <c r="AG16" s="240">
        <f t="shared" si="6"/>
        <v>0</v>
      </c>
      <c r="AH16" s="236"/>
      <c r="AI16" s="240">
        <f t="shared" ref="AI16:BF16" si="7">SUM(AI9:AI15)</f>
        <v>0</v>
      </c>
      <c r="AJ16" s="240">
        <f t="shared" si="7"/>
        <v>0</v>
      </c>
      <c r="AK16" s="240">
        <f t="shared" si="7"/>
        <v>0</v>
      </c>
      <c r="AL16" s="240">
        <f t="shared" si="7"/>
        <v>0</v>
      </c>
      <c r="AM16" s="240">
        <f t="shared" si="7"/>
        <v>0</v>
      </c>
      <c r="AN16" s="240">
        <f t="shared" si="7"/>
        <v>0</v>
      </c>
      <c r="AO16" s="240">
        <f t="shared" si="7"/>
        <v>0</v>
      </c>
      <c r="AP16" s="240">
        <f t="shared" si="7"/>
        <v>0</v>
      </c>
      <c r="AQ16" s="240">
        <f t="shared" si="7"/>
        <v>0</v>
      </c>
      <c r="AR16" s="240">
        <f t="shared" si="7"/>
        <v>0</v>
      </c>
      <c r="AS16" s="240">
        <f t="shared" si="7"/>
        <v>0</v>
      </c>
      <c r="AT16" s="240">
        <f t="shared" si="7"/>
        <v>0</v>
      </c>
      <c r="AU16" s="240">
        <f t="shared" si="7"/>
        <v>0</v>
      </c>
      <c r="AV16" s="240">
        <f t="shared" si="7"/>
        <v>0</v>
      </c>
      <c r="AW16" s="240">
        <f t="shared" si="7"/>
        <v>0</v>
      </c>
      <c r="AX16" s="240">
        <f t="shared" si="7"/>
        <v>0</v>
      </c>
      <c r="AY16" s="240">
        <f t="shared" si="7"/>
        <v>0</v>
      </c>
      <c r="AZ16" s="240">
        <f t="shared" si="7"/>
        <v>0</v>
      </c>
      <c r="BA16" s="240">
        <f t="shared" si="7"/>
        <v>0</v>
      </c>
      <c r="BB16" s="240">
        <f t="shared" si="7"/>
        <v>0</v>
      </c>
      <c r="BC16" s="240">
        <f t="shared" si="7"/>
        <v>0</v>
      </c>
      <c r="BD16" s="240">
        <f t="shared" si="7"/>
        <v>0</v>
      </c>
      <c r="BE16" s="240">
        <f t="shared" si="7"/>
        <v>0</v>
      </c>
      <c r="BF16" s="240">
        <f t="shared" si="7"/>
        <v>0</v>
      </c>
      <c r="BG16" s="236"/>
      <c r="BH16" s="240">
        <f t="shared" ref="BH16:CE16" si="8">SUM(BH9:BH15)</f>
        <v>0</v>
      </c>
      <c r="BI16" s="240">
        <f t="shared" si="8"/>
        <v>0</v>
      </c>
      <c r="BJ16" s="240">
        <f t="shared" si="8"/>
        <v>0</v>
      </c>
      <c r="BK16" s="240">
        <f t="shared" si="8"/>
        <v>0</v>
      </c>
      <c r="BL16" s="240">
        <f t="shared" si="8"/>
        <v>0</v>
      </c>
      <c r="BM16" s="240">
        <f t="shared" si="8"/>
        <v>0</v>
      </c>
      <c r="BN16" s="240">
        <f t="shared" si="8"/>
        <v>0</v>
      </c>
      <c r="BO16" s="240">
        <f t="shared" si="8"/>
        <v>0</v>
      </c>
      <c r="BP16" s="240">
        <f t="shared" si="8"/>
        <v>0</v>
      </c>
      <c r="BQ16" s="240">
        <f t="shared" si="8"/>
        <v>0</v>
      </c>
      <c r="BR16" s="240">
        <f t="shared" si="8"/>
        <v>0</v>
      </c>
      <c r="BS16" s="240">
        <f t="shared" si="8"/>
        <v>0</v>
      </c>
      <c r="BT16" s="240">
        <f t="shared" si="8"/>
        <v>0</v>
      </c>
      <c r="BU16" s="240">
        <f t="shared" si="8"/>
        <v>0</v>
      </c>
      <c r="BV16" s="240">
        <f t="shared" si="8"/>
        <v>0</v>
      </c>
      <c r="BW16" s="240">
        <f t="shared" si="8"/>
        <v>0</v>
      </c>
      <c r="BX16" s="240">
        <f t="shared" si="8"/>
        <v>0</v>
      </c>
      <c r="BY16" s="240">
        <f t="shared" si="8"/>
        <v>0</v>
      </c>
      <c r="BZ16" s="240">
        <f t="shared" si="8"/>
        <v>0</v>
      </c>
      <c r="CA16" s="240">
        <f t="shared" si="8"/>
        <v>0</v>
      </c>
      <c r="CB16" s="240">
        <f t="shared" si="8"/>
        <v>0</v>
      </c>
      <c r="CC16" s="240">
        <f t="shared" si="8"/>
        <v>0</v>
      </c>
      <c r="CD16" s="240">
        <f t="shared" si="8"/>
        <v>0</v>
      </c>
      <c r="CE16" s="240">
        <f t="shared" si="8"/>
        <v>0</v>
      </c>
    </row>
    <row r="17" spans="1:63" s="230" customFormat="1" x14ac:dyDescent="0.45">
      <c r="B17" s="230" t="s">
        <v>114</v>
      </c>
      <c r="G17" s="241"/>
      <c r="J17" s="236">
        <f>+J16</f>
        <v>0</v>
      </c>
      <c r="K17" s="236">
        <f>J17+K16</f>
        <v>0</v>
      </c>
      <c r="L17" s="236">
        <f t="shared" ref="L17:AG17" si="9">K17+L16</f>
        <v>0</v>
      </c>
      <c r="M17" s="236">
        <f t="shared" si="9"/>
        <v>0</v>
      </c>
      <c r="N17" s="236">
        <f t="shared" si="9"/>
        <v>0</v>
      </c>
      <c r="O17" s="236">
        <f t="shared" si="9"/>
        <v>0</v>
      </c>
      <c r="P17" s="236">
        <f t="shared" si="9"/>
        <v>0</v>
      </c>
      <c r="Q17" s="236">
        <f t="shared" si="9"/>
        <v>0</v>
      </c>
      <c r="R17" s="236">
        <f t="shared" si="9"/>
        <v>0</v>
      </c>
      <c r="S17" s="236">
        <f t="shared" si="9"/>
        <v>0</v>
      </c>
      <c r="T17" s="236">
        <f t="shared" si="9"/>
        <v>0</v>
      </c>
      <c r="U17" s="236">
        <f t="shared" si="9"/>
        <v>0</v>
      </c>
      <c r="V17" s="236">
        <f t="shared" si="9"/>
        <v>0</v>
      </c>
      <c r="W17" s="236">
        <f t="shared" si="9"/>
        <v>0</v>
      </c>
      <c r="X17" s="236">
        <f t="shared" si="9"/>
        <v>0</v>
      </c>
      <c r="Y17" s="236">
        <f t="shared" si="9"/>
        <v>0</v>
      </c>
      <c r="Z17" s="236">
        <f t="shared" si="9"/>
        <v>0</v>
      </c>
      <c r="AA17" s="236">
        <f t="shared" si="9"/>
        <v>0</v>
      </c>
      <c r="AB17" s="236">
        <f t="shared" si="9"/>
        <v>0</v>
      </c>
      <c r="AC17" s="236">
        <f t="shared" si="9"/>
        <v>0</v>
      </c>
      <c r="AD17" s="236">
        <f t="shared" si="9"/>
        <v>0</v>
      </c>
      <c r="AE17" s="236">
        <f t="shared" si="9"/>
        <v>0</v>
      </c>
      <c r="AF17" s="236">
        <f t="shared" si="9"/>
        <v>0</v>
      </c>
      <c r="AG17" s="236">
        <f t="shared" si="9"/>
        <v>0</v>
      </c>
      <c r="AH17" s="236"/>
      <c r="AI17" s="236">
        <f>AI16</f>
        <v>0</v>
      </c>
      <c r="AJ17" s="236">
        <f t="shared" ref="AJ17:BF17" si="10">AI17+AJ16</f>
        <v>0</v>
      </c>
      <c r="AK17" s="236">
        <f t="shared" si="10"/>
        <v>0</v>
      </c>
      <c r="AL17" s="236">
        <f t="shared" si="10"/>
        <v>0</v>
      </c>
      <c r="AM17" s="236">
        <f t="shared" si="10"/>
        <v>0</v>
      </c>
      <c r="AN17" s="236">
        <f t="shared" si="10"/>
        <v>0</v>
      </c>
      <c r="AO17" s="236">
        <f t="shared" si="10"/>
        <v>0</v>
      </c>
      <c r="AP17" s="236">
        <f t="shared" si="10"/>
        <v>0</v>
      </c>
      <c r="AQ17" s="236">
        <f t="shared" si="10"/>
        <v>0</v>
      </c>
      <c r="AR17" s="236">
        <f t="shared" si="10"/>
        <v>0</v>
      </c>
      <c r="AS17" s="236">
        <f t="shared" si="10"/>
        <v>0</v>
      </c>
      <c r="AT17" s="236">
        <f t="shared" si="10"/>
        <v>0</v>
      </c>
      <c r="AU17" s="236">
        <f t="shared" si="10"/>
        <v>0</v>
      </c>
      <c r="AV17" s="236">
        <f t="shared" si="10"/>
        <v>0</v>
      </c>
      <c r="AW17" s="236">
        <f t="shared" si="10"/>
        <v>0</v>
      </c>
      <c r="AX17" s="236">
        <f t="shared" si="10"/>
        <v>0</v>
      </c>
      <c r="AY17" s="236">
        <f t="shared" si="10"/>
        <v>0</v>
      </c>
      <c r="AZ17" s="236">
        <f t="shared" si="10"/>
        <v>0</v>
      </c>
      <c r="BA17" s="236">
        <f t="shared" si="10"/>
        <v>0</v>
      </c>
      <c r="BB17" s="236">
        <f t="shared" si="10"/>
        <v>0</v>
      </c>
      <c r="BC17" s="236">
        <f t="shared" si="10"/>
        <v>0</v>
      </c>
      <c r="BD17" s="236">
        <f t="shared" si="10"/>
        <v>0</v>
      </c>
      <c r="BE17" s="236">
        <f t="shared" si="10"/>
        <v>0</v>
      </c>
      <c r="BF17" s="236">
        <f t="shared" si="10"/>
        <v>0</v>
      </c>
      <c r="BG17" s="236"/>
      <c r="BH17" s="236"/>
      <c r="BI17" s="236"/>
      <c r="BJ17" s="236"/>
      <c r="BK17" s="236"/>
    </row>
    <row r="18" spans="1:63" s="230" customFormat="1" x14ac:dyDescent="0.45"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</row>
    <row r="19" spans="1:63" s="230" customFormat="1" x14ac:dyDescent="0.45"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</row>
    <row r="20" spans="1:63" s="230" customFormat="1" x14ac:dyDescent="0.45"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</row>
    <row r="21" spans="1:63" x14ac:dyDescent="0.45">
      <c r="A21" s="229" t="s">
        <v>115</v>
      </c>
      <c r="J21" s="230">
        <f>J17+AI17</f>
        <v>0</v>
      </c>
      <c r="K21" s="230">
        <f>K17+AJ17</f>
        <v>0</v>
      </c>
      <c r="L21" s="230">
        <f t="shared" ref="L21:AG21" si="11">L17+AK17</f>
        <v>0</v>
      </c>
      <c r="M21" s="230">
        <f t="shared" si="11"/>
        <v>0</v>
      </c>
      <c r="N21" s="230">
        <f t="shared" si="11"/>
        <v>0</v>
      </c>
      <c r="O21" s="230">
        <f t="shared" si="11"/>
        <v>0</v>
      </c>
      <c r="P21" s="230">
        <f t="shared" si="11"/>
        <v>0</v>
      </c>
      <c r="Q21" s="230">
        <f t="shared" si="11"/>
        <v>0</v>
      </c>
      <c r="R21" s="230">
        <f t="shared" si="11"/>
        <v>0</v>
      </c>
      <c r="S21" s="230">
        <f t="shared" si="11"/>
        <v>0</v>
      </c>
      <c r="T21" s="230">
        <f t="shared" si="11"/>
        <v>0</v>
      </c>
      <c r="U21" s="230">
        <f t="shared" si="11"/>
        <v>0</v>
      </c>
      <c r="V21" s="230">
        <f t="shared" si="11"/>
        <v>0</v>
      </c>
      <c r="W21" s="230">
        <f t="shared" si="11"/>
        <v>0</v>
      </c>
      <c r="X21" s="230">
        <f t="shared" si="11"/>
        <v>0</v>
      </c>
      <c r="Y21" s="230">
        <f t="shared" si="11"/>
        <v>0</v>
      </c>
      <c r="Z21" s="230">
        <f t="shared" si="11"/>
        <v>0</v>
      </c>
      <c r="AA21" s="230">
        <f t="shared" si="11"/>
        <v>0</v>
      </c>
      <c r="AB21" s="230">
        <f t="shared" si="11"/>
        <v>0</v>
      </c>
      <c r="AC21" s="230">
        <f t="shared" si="11"/>
        <v>0</v>
      </c>
      <c r="AD21" s="230">
        <f t="shared" si="11"/>
        <v>0</v>
      </c>
      <c r="AE21" s="230">
        <f t="shared" si="11"/>
        <v>0</v>
      </c>
      <c r="AF21" s="230">
        <f t="shared" si="11"/>
        <v>0</v>
      </c>
      <c r="AG21" s="230">
        <f t="shared" si="11"/>
        <v>0</v>
      </c>
    </row>
    <row r="22" spans="1:63" x14ac:dyDescent="0.45">
      <c r="C22" s="242"/>
      <c r="D22" s="242"/>
      <c r="E22" s="242"/>
      <c r="F22" s="242"/>
      <c r="G22" s="242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</row>
    <row r="24" spans="1:63" s="245" customFormat="1" x14ac:dyDescent="0.45">
      <c r="A24" s="243" t="s">
        <v>76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</row>
    <row r="25" spans="1:63" s="245" customFormat="1" x14ac:dyDescent="0.45">
      <c r="A25" s="244"/>
      <c r="B25" s="244" t="s">
        <v>116</v>
      </c>
      <c r="C25" s="244"/>
      <c r="D25" s="244"/>
      <c r="E25" s="244"/>
      <c r="F25" s="244"/>
      <c r="G25" s="244"/>
      <c r="H25" s="244"/>
      <c r="I25" s="246"/>
      <c r="J25" s="246">
        <f>I25+J4</f>
        <v>0</v>
      </c>
      <c r="K25" s="246">
        <f>J25+K4</f>
        <v>0</v>
      </c>
      <c r="L25" s="246">
        <f t="shared" ref="L25:AC25" si="12">K25+L4</f>
        <v>0</v>
      </c>
      <c r="M25" s="246">
        <f t="shared" si="12"/>
        <v>0</v>
      </c>
      <c r="N25" s="246">
        <f t="shared" si="12"/>
        <v>0</v>
      </c>
      <c r="O25" s="246">
        <f t="shared" si="12"/>
        <v>0</v>
      </c>
      <c r="P25" s="246">
        <f t="shared" si="12"/>
        <v>0</v>
      </c>
      <c r="Q25" s="246">
        <f t="shared" si="12"/>
        <v>0</v>
      </c>
      <c r="R25" s="246">
        <f t="shared" si="12"/>
        <v>0</v>
      </c>
      <c r="S25" s="246">
        <f t="shared" si="12"/>
        <v>0</v>
      </c>
      <c r="T25" s="246">
        <f t="shared" si="12"/>
        <v>0</v>
      </c>
      <c r="U25" s="246">
        <f t="shared" si="12"/>
        <v>0</v>
      </c>
      <c r="V25" s="246">
        <f t="shared" si="12"/>
        <v>0</v>
      </c>
      <c r="W25" s="246">
        <f t="shared" si="12"/>
        <v>0</v>
      </c>
      <c r="X25" s="246">
        <f t="shared" si="12"/>
        <v>0</v>
      </c>
      <c r="Y25" s="246">
        <f t="shared" si="12"/>
        <v>0</v>
      </c>
      <c r="Z25" s="246">
        <f t="shared" si="12"/>
        <v>0</v>
      </c>
      <c r="AA25" s="246">
        <f t="shared" si="12"/>
        <v>0</v>
      </c>
      <c r="AB25" s="246">
        <f t="shared" si="12"/>
        <v>0</v>
      </c>
      <c r="AC25" s="246">
        <f t="shared" si="12"/>
        <v>0</v>
      </c>
      <c r="AD25" s="246"/>
      <c r="AE25" s="246"/>
      <c r="AF25" s="246"/>
      <c r="AG25" s="246"/>
    </row>
    <row r="26" spans="1:63" s="245" customFormat="1" x14ac:dyDescent="0.45">
      <c r="A26" s="244"/>
      <c r="B26" s="244" t="s">
        <v>210</v>
      </c>
      <c r="C26" s="244"/>
      <c r="D26" s="244"/>
      <c r="E26" s="244"/>
      <c r="F26" s="244"/>
      <c r="G26" s="244"/>
      <c r="H26" s="244"/>
      <c r="I26" s="244"/>
      <c r="J26" s="246">
        <f t="shared" ref="J26:AC26" si="13">N21</f>
        <v>0</v>
      </c>
      <c r="K26" s="246">
        <f t="shared" si="13"/>
        <v>0</v>
      </c>
      <c r="L26" s="246">
        <f t="shared" si="13"/>
        <v>0</v>
      </c>
      <c r="M26" s="246">
        <f t="shared" si="13"/>
        <v>0</v>
      </c>
      <c r="N26" s="246">
        <f t="shared" si="13"/>
        <v>0</v>
      </c>
      <c r="O26" s="246">
        <f t="shared" si="13"/>
        <v>0</v>
      </c>
      <c r="P26" s="246">
        <f t="shared" si="13"/>
        <v>0</v>
      </c>
      <c r="Q26" s="246">
        <f t="shared" si="13"/>
        <v>0</v>
      </c>
      <c r="R26" s="246">
        <f t="shared" si="13"/>
        <v>0</v>
      </c>
      <c r="S26" s="246">
        <f t="shared" si="13"/>
        <v>0</v>
      </c>
      <c r="T26" s="246">
        <f t="shared" si="13"/>
        <v>0</v>
      </c>
      <c r="U26" s="246">
        <f t="shared" si="13"/>
        <v>0</v>
      </c>
      <c r="V26" s="246">
        <f t="shared" si="13"/>
        <v>0</v>
      </c>
      <c r="W26" s="246">
        <f t="shared" si="13"/>
        <v>0</v>
      </c>
      <c r="X26" s="246">
        <f t="shared" si="13"/>
        <v>0</v>
      </c>
      <c r="Y26" s="246">
        <f t="shared" si="13"/>
        <v>0</v>
      </c>
      <c r="Z26" s="246">
        <f t="shared" si="13"/>
        <v>0</v>
      </c>
      <c r="AA26" s="246">
        <f t="shared" si="13"/>
        <v>0</v>
      </c>
      <c r="AB26" s="246">
        <f t="shared" si="13"/>
        <v>0</v>
      </c>
      <c r="AC26" s="246">
        <f t="shared" si="13"/>
        <v>0</v>
      </c>
      <c r="AD26" s="246"/>
      <c r="AE26" s="246"/>
      <c r="AF26" s="246"/>
      <c r="AG26" s="246"/>
    </row>
    <row r="27" spans="1:63" s="245" customFormat="1" x14ac:dyDescent="0.45">
      <c r="A27" s="244"/>
      <c r="B27" s="244" t="s">
        <v>211</v>
      </c>
      <c r="C27" s="244"/>
      <c r="D27" s="244"/>
      <c r="E27" s="244"/>
      <c r="F27" s="244"/>
      <c r="G27" s="244"/>
      <c r="H27" s="244"/>
      <c r="I27" s="244"/>
      <c r="J27" s="246">
        <f t="shared" ref="J27:AC27" si="14">J21-N21</f>
        <v>0</v>
      </c>
      <c r="K27" s="246">
        <f t="shared" si="14"/>
        <v>0</v>
      </c>
      <c r="L27" s="246">
        <f t="shared" si="14"/>
        <v>0</v>
      </c>
      <c r="M27" s="246">
        <f t="shared" si="14"/>
        <v>0</v>
      </c>
      <c r="N27" s="246">
        <f t="shared" si="14"/>
        <v>0</v>
      </c>
      <c r="O27" s="246">
        <f t="shared" si="14"/>
        <v>0</v>
      </c>
      <c r="P27" s="246">
        <f t="shared" si="14"/>
        <v>0</v>
      </c>
      <c r="Q27" s="246">
        <f t="shared" si="14"/>
        <v>0</v>
      </c>
      <c r="R27" s="246">
        <f t="shared" si="14"/>
        <v>0</v>
      </c>
      <c r="S27" s="246">
        <f t="shared" si="14"/>
        <v>0</v>
      </c>
      <c r="T27" s="246">
        <f t="shared" si="14"/>
        <v>0</v>
      </c>
      <c r="U27" s="246">
        <f t="shared" si="14"/>
        <v>0</v>
      </c>
      <c r="V27" s="246">
        <f t="shared" si="14"/>
        <v>0</v>
      </c>
      <c r="W27" s="246">
        <f t="shared" si="14"/>
        <v>0</v>
      </c>
      <c r="X27" s="246">
        <f t="shared" si="14"/>
        <v>0</v>
      </c>
      <c r="Y27" s="246">
        <f t="shared" si="14"/>
        <v>0</v>
      </c>
      <c r="Z27" s="246">
        <f t="shared" si="14"/>
        <v>0</v>
      </c>
      <c r="AA27" s="246">
        <f t="shared" si="14"/>
        <v>0</v>
      </c>
      <c r="AB27" s="246">
        <f t="shared" si="14"/>
        <v>0</v>
      </c>
      <c r="AC27" s="246">
        <f t="shared" si="14"/>
        <v>0</v>
      </c>
      <c r="AD27" s="246"/>
      <c r="AE27" s="246"/>
      <c r="AF27" s="246"/>
      <c r="AG27" s="246"/>
    </row>
    <row r="28" spans="1:63" s="245" customFormat="1" x14ac:dyDescent="0.45">
      <c r="A28" s="244"/>
      <c r="B28" s="244"/>
      <c r="C28" s="244"/>
      <c r="D28" s="244"/>
      <c r="E28" s="244"/>
      <c r="F28" s="244"/>
      <c r="G28" s="244"/>
      <c r="H28" s="244"/>
      <c r="I28" s="244"/>
      <c r="J28" s="246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</row>
    <row r="29" spans="1:63" s="245" customFormat="1" x14ac:dyDescent="0.4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</row>
    <row r="30" spans="1:63" s="245" customFormat="1" x14ac:dyDescent="0.45">
      <c r="A30" s="243" t="s">
        <v>77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</row>
    <row r="31" spans="1:63" s="245" customFormat="1" x14ac:dyDescent="0.45">
      <c r="A31" s="243"/>
      <c r="B31" s="244" t="s">
        <v>117</v>
      </c>
      <c r="C31" s="244"/>
      <c r="D31" s="244"/>
      <c r="E31" s="244"/>
      <c r="F31" s="244"/>
      <c r="G31" s="244"/>
      <c r="H31" s="244"/>
      <c r="I31" s="244"/>
      <c r="J31" s="246">
        <f t="shared" ref="J31:AC31" si="15">J4</f>
        <v>0</v>
      </c>
      <c r="K31" s="246">
        <f t="shared" si="15"/>
        <v>0</v>
      </c>
      <c r="L31" s="246">
        <f t="shared" si="15"/>
        <v>0</v>
      </c>
      <c r="M31" s="246">
        <f t="shared" si="15"/>
        <v>0</v>
      </c>
      <c r="N31" s="246">
        <f t="shared" si="15"/>
        <v>0</v>
      </c>
      <c r="O31" s="246">
        <f t="shared" si="15"/>
        <v>0</v>
      </c>
      <c r="P31" s="246">
        <f t="shared" si="15"/>
        <v>0</v>
      </c>
      <c r="Q31" s="246">
        <f t="shared" si="15"/>
        <v>0</v>
      </c>
      <c r="R31" s="246">
        <f t="shared" si="15"/>
        <v>0</v>
      </c>
      <c r="S31" s="246">
        <f t="shared" si="15"/>
        <v>0</v>
      </c>
      <c r="T31" s="246">
        <f t="shared" si="15"/>
        <v>0</v>
      </c>
      <c r="U31" s="246">
        <f t="shared" si="15"/>
        <v>0</v>
      </c>
      <c r="V31" s="246">
        <f t="shared" si="15"/>
        <v>0</v>
      </c>
      <c r="W31" s="246">
        <f t="shared" si="15"/>
        <v>0</v>
      </c>
      <c r="X31" s="246">
        <f t="shared" si="15"/>
        <v>0</v>
      </c>
      <c r="Y31" s="246">
        <f t="shared" si="15"/>
        <v>0</v>
      </c>
      <c r="Z31" s="246">
        <f t="shared" si="15"/>
        <v>0</v>
      </c>
      <c r="AA31" s="246">
        <f t="shared" si="15"/>
        <v>0</v>
      </c>
      <c r="AB31" s="246">
        <f t="shared" si="15"/>
        <v>0</v>
      </c>
      <c r="AC31" s="246">
        <f t="shared" si="15"/>
        <v>0</v>
      </c>
      <c r="AD31" s="246"/>
      <c r="AE31" s="246"/>
      <c r="AF31" s="246"/>
      <c r="AG31" s="246"/>
    </row>
    <row r="32" spans="1:63" s="245" customFormat="1" x14ac:dyDescent="0.45">
      <c r="A32" s="244"/>
      <c r="B32" s="244" t="s">
        <v>118</v>
      </c>
      <c r="C32" s="244"/>
      <c r="D32" s="244"/>
      <c r="E32" s="244"/>
      <c r="F32" s="244"/>
      <c r="G32" s="244"/>
      <c r="H32" s="244"/>
      <c r="I32" s="244"/>
      <c r="J32" s="246">
        <f t="shared" ref="J32:AC32" si="16">J16</f>
        <v>0</v>
      </c>
      <c r="K32" s="246">
        <f t="shared" si="16"/>
        <v>0</v>
      </c>
      <c r="L32" s="246">
        <f t="shared" si="16"/>
        <v>0</v>
      </c>
      <c r="M32" s="246">
        <f t="shared" si="16"/>
        <v>0</v>
      </c>
      <c r="N32" s="246">
        <f t="shared" si="16"/>
        <v>0</v>
      </c>
      <c r="O32" s="246">
        <f t="shared" si="16"/>
        <v>0</v>
      </c>
      <c r="P32" s="246">
        <f t="shared" si="16"/>
        <v>0</v>
      </c>
      <c r="Q32" s="246">
        <f t="shared" si="16"/>
        <v>0</v>
      </c>
      <c r="R32" s="246">
        <f t="shared" si="16"/>
        <v>0</v>
      </c>
      <c r="S32" s="246">
        <f t="shared" si="16"/>
        <v>0</v>
      </c>
      <c r="T32" s="246">
        <f t="shared" si="16"/>
        <v>0</v>
      </c>
      <c r="U32" s="246">
        <f t="shared" si="16"/>
        <v>0</v>
      </c>
      <c r="V32" s="246">
        <f t="shared" si="16"/>
        <v>0</v>
      </c>
      <c r="W32" s="246">
        <f t="shared" si="16"/>
        <v>0</v>
      </c>
      <c r="X32" s="246">
        <f t="shared" si="16"/>
        <v>0</v>
      </c>
      <c r="Y32" s="246">
        <f t="shared" si="16"/>
        <v>0</v>
      </c>
      <c r="Z32" s="246">
        <f t="shared" si="16"/>
        <v>0</v>
      </c>
      <c r="AA32" s="246">
        <f t="shared" si="16"/>
        <v>0</v>
      </c>
      <c r="AB32" s="246">
        <f t="shared" si="16"/>
        <v>0</v>
      </c>
      <c r="AC32" s="246">
        <f t="shared" si="16"/>
        <v>0</v>
      </c>
      <c r="AD32" s="246"/>
      <c r="AE32" s="246"/>
      <c r="AF32" s="246"/>
      <c r="AG32" s="246"/>
    </row>
    <row r="33" spans="1:33" s="245" customFormat="1" x14ac:dyDescent="0.45">
      <c r="A33" s="244"/>
      <c r="B33" s="244" t="s">
        <v>212</v>
      </c>
      <c r="C33" s="244"/>
      <c r="D33" s="244"/>
      <c r="E33" s="244"/>
      <c r="F33" s="244"/>
      <c r="G33" s="244"/>
      <c r="H33" s="244"/>
      <c r="I33" s="244"/>
      <c r="J33" s="246">
        <f t="shared" ref="J33:AC33" si="17">BH16</f>
        <v>0</v>
      </c>
      <c r="K33" s="246">
        <f t="shared" si="17"/>
        <v>0</v>
      </c>
      <c r="L33" s="246">
        <f t="shared" si="17"/>
        <v>0</v>
      </c>
      <c r="M33" s="246">
        <f t="shared" si="17"/>
        <v>0</v>
      </c>
      <c r="N33" s="246">
        <f t="shared" si="17"/>
        <v>0</v>
      </c>
      <c r="O33" s="246">
        <f t="shared" si="17"/>
        <v>0</v>
      </c>
      <c r="P33" s="246">
        <f t="shared" si="17"/>
        <v>0</v>
      </c>
      <c r="Q33" s="246">
        <f t="shared" si="17"/>
        <v>0</v>
      </c>
      <c r="R33" s="246">
        <f t="shared" si="17"/>
        <v>0</v>
      </c>
      <c r="S33" s="246">
        <f t="shared" si="17"/>
        <v>0</v>
      </c>
      <c r="T33" s="246">
        <f t="shared" si="17"/>
        <v>0</v>
      </c>
      <c r="U33" s="246">
        <f t="shared" si="17"/>
        <v>0</v>
      </c>
      <c r="V33" s="246">
        <f t="shared" si="17"/>
        <v>0</v>
      </c>
      <c r="W33" s="246">
        <f t="shared" si="17"/>
        <v>0</v>
      </c>
      <c r="X33" s="246">
        <f t="shared" si="17"/>
        <v>0</v>
      </c>
      <c r="Y33" s="246">
        <f t="shared" si="17"/>
        <v>0</v>
      </c>
      <c r="Z33" s="246">
        <f t="shared" si="17"/>
        <v>0</v>
      </c>
      <c r="AA33" s="246">
        <f t="shared" si="17"/>
        <v>0</v>
      </c>
      <c r="AB33" s="246">
        <f t="shared" si="17"/>
        <v>0</v>
      </c>
      <c r="AC33" s="246">
        <f t="shared" si="17"/>
        <v>0</v>
      </c>
      <c r="AD33" s="246"/>
      <c r="AE33" s="246"/>
      <c r="AF33" s="246"/>
      <c r="AG33" s="246"/>
    </row>
    <row r="34" spans="1:33" s="245" customFormat="1" x14ac:dyDescent="0.45">
      <c r="A34" s="244"/>
      <c r="B34" s="244" t="s">
        <v>241</v>
      </c>
      <c r="C34" s="244"/>
      <c r="D34" s="244"/>
      <c r="E34" s="244"/>
      <c r="F34" s="244"/>
      <c r="G34" s="244"/>
      <c r="H34" s="244"/>
      <c r="I34" s="244"/>
      <c r="J34" s="246">
        <f>AI16</f>
        <v>0</v>
      </c>
      <c r="K34" s="246">
        <f t="shared" ref="K34:AC34" si="18">AJ16</f>
        <v>0</v>
      </c>
      <c r="L34" s="246">
        <f t="shared" si="18"/>
        <v>0</v>
      </c>
      <c r="M34" s="246">
        <f t="shared" si="18"/>
        <v>0</v>
      </c>
      <c r="N34" s="246">
        <f t="shared" si="18"/>
        <v>0</v>
      </c>
      <c r="O34" s="246">
        <f t="shared" si="18"/>
        <v>0</v>
      </c>
      <c r="P34" s="246">
        <f t="shared" si="18"/>
        <v>0</v>
      </c>
      <c r="Q34" s="246">
        <f t="shared" si="18"/>
        <v>0</v>
      </c>
      <c r="R34" s="246">
        <f t="shared" si="18"/>
        <v>0</v>
      </c>
      <c r="S34" s="246">
        <f t="shared" si="18"/>
        <v>0</v>
      </c>
      <c r="T34" s="246">
        <f t="shared" si="18"/>
        <v>0</v>
      </c>
      <c r="U34" s="246">
        <f t="shared" si="18"/>
        <v>0</v>
      </c>
      <c r="V34" s="246">
        <f t="shared" si="18"/>
        <v>0</v>
      </c>
      <c r="W34" s="246">
        <f t="shared" si="18"/>
        <v>0</v>
      </c>
      <c r="X34" s="246">
        <f t="shared" si="18"/>
        <v>0</v>
      </c>
      <c r="Y34" s="246">
        <f t="shared" si="18"/>
        <v>0</v>
      </c>
      <c r="Z34" s="246">
        <f t="shared" si="18"/>
        <v>0</v>
      </c>
      <c r="AA34" s="246">
        <f t="shared" si="18"/>
        <v>0</v>
      </c>
      <c r="AB34" s="246">
        <f t="shared" si="18"/>
        <v>0</v>
      </c>
      <c r="AC34" s="246">
        <f t="shared" si="18"/>
        <v>0</v>
      </c>
      <c r="AD34" s="246"/>
      <c r="AE34" s="246"/>
      <c r="AF34" s="246"/>
      <c r="AG34" s="246"/>
    </row>
    <row r="35" spans="1:33" s="245" customFormat="1" x14ac:dyDescent="0.45">
      <c r="A35" s="244"/>
      <c r="B35" s="244"/>
      <c r="C35" s="244"/>
      <c r="D35" s="244"/>
      <c r="E35" s="244"/>
      <c r="F35" s="244"/>
      <c r="G35" s="244"/>
      <c r="H35" s="244"/>
      <c r="I35" s="244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</row>
    <row r="36" spans="1:33" s="245" customFormat="1" x14ac:dyDescent="0.45">
      <c r="A36" s="244"/>
      <c r="B36" s="244"/>
      <c r="C36" s="244"/>
      <c r="D36" s="244"/>
      <c r="E36" s="244"/>
      <c r="F36" s="244"/>
      <c r="G36" s="244"/>
      <c r="H36" s="244"/>
      <c r="I36" s="244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</row>
    <row r="37" spans="1:33" s="245" customFormat="1" x14ac:dyDescent="0.45">
      <c r="A37" s="243" t="s">
        <v>94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</row>
    <row r="38" spans="1:33" s="245" customFormat="1" x14ac:dyDescent="0.45">
      <c r="A38" s="243"/>
      <c r="B38" s="244" t="s">
        <v>119</v>
      </c>
      <c r="C38" s="244"/>
      <c r="D38" s="244"/>
      <c r="E38" s="244"/>
      <c r="F38" s="244"/>
      <c r="G38" s="244"/>
      <c r="H38" s="244"/>
      <c r="I38" s="244"/>
      <c r="J38" s="246">
        <f>J33</f>
        <v>0</v>
      </c>
      <c r="K38" s="246">
        <f t="shared" ref="K38:AC38" si="19">K33</f>
        <v>0</v>
      </c>
      <c r="L38" s="246">
        <f t="shared" si="19"/>
        <v>0</v>
      </c>
      <c r="M38" s="246">
        <f t="shared" si="19"/>
        <v>0</v>
      </c>
      <c r="N38" s="246">
        <f t="shared" si="19"/>
        <v>0</v>
      </c>
      <c r="O38" s="246">
        <f t="shared" si="19"/>
        <v>0</v>
      </c>
      <c r="P38" s="246">
        <f t="shared" si="19"/>
        <v>0</v>
      </c>
      <c r="Q38" s="246">
        <f t="shared" si="19"/>
        <v>0</v>
      </c>
      <c r="R38" s="246">
        <f t="shared" si="19"/>
        <v>0</v>
      </c>
      <c r="S38" s="246">
        <f t="shared" si="19"/>
        <v>0</v>
      </c>
      <c r="T38" s="246">
        <f t="shared" si="19"/>
        <v>0</v>
      </c>
      <c r="U38" s="246">
        <f t="shared" si="19"/>
        <v>0</v>
      </c>
      <c r="V38" s="246">
        <f t="shared" si="19"/>
        <v>0</v>
      </c>
      <c r="W38" s="246">
        <f t="shared" si="19"/>
        <v>0</v>
      </c>
      <c r="X38" s="246">
        <f t="shared" si="19"/>
        <v>0</v>
      </c>
      <c r="Y38" s="246">
        <f t="shared" si="19"/>
        <v>0</v>
      </c>
      <c r="Z38" s="246">
        <f t="shared" si="19"/>
        <v>0</v>
      </c>
      <c r="AA38" s="246">
        <f t="shared" si="19"/>
        <v>0</v>
      </c>
      <c r="AB38" s="246">
        <f t="shared" si="19"/>
        <v>0</v>
      </c>
      <c r="AC38" s="246">
        <f t="shared" si="19"/>
        <v>0</v>
      </c>
      <c r="AD38" s="244"/>
      <c r="AE38" s="244"/>
      <c r="AF38" s="244"/>
      <c r="AG38" s="244"/>
    </row>
  </sheetData>
  <phoneticPr fontId="4" type="noConversion"/>
  <printOptions horizontalCentered="1"/>
  <pageMargins left="3.937007874015748E-2" right="0.11811023622047245" top="0.47244094488188981" bottom="0.59055118110236227" header="0" footer="0"/>
  <pageSetup paperSize="9" scale="45" orientation="landscape" horizontalDpi="300" verticalDpi="300" r:id="rId1"/>
  <headerFooter alignWithMargins="0">
    <oddHeader>&amp;CFinance</oddHeader>
    <oddFooter>&amp;C&amp;24Version 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8"/>
  <sheetViews>
    <sheetView showGridLines="0" zoomScale="75" zoomScaleNormal="75" workbookViewId="0">
      <pane xSplit="1" ySplit="1" topLeftCell="R2" activePane="bottomRight" state="frozen"/>
      <selection pane="topRight" activeCell="C1" sqref="C1"/>
      <selection pane="bottomLeft" activeCell="A3" sqref="A3"/>
      <selection pane="bottomRight" activeCell="V20" sqref="V20"/>
    </sheetView>
  </sheetViews>
  <sheetFormatPr defaultColWidth="11.453125" defaultRowHeight="15.5" x14ac:dyDescent="0.35"/>
  <cols>
    <col min="1" max="1" width="62.6328125" style="94" bestFit="1" customWidth="1"/>
    <col min="2" max="2" width="17.08984375" style="94" bestFit="1" customWidth="1"/>
    <col min="3" max="22" width="24" style="94" customWidth="1"/>
    <col min="23" max="16384" width="11.453125" style="94"/>
  </cols>
  <sheetData>
    <row r="1" spans="1:23" s="95" customFormat="1" x14ac:dyDescent="0.35">
      <c r="B1" s="95" t="s">
        <v>213</v>
      </c>
      <c r="C1" s="95" t="s">
        <v>214</v>
      </c>
      <c r="D1" s="95" t="s">
        <v>215</v>
      </c>
      <c r="E1" s="95" t="s">
        <v>216</v>
      </c>
      <c r="F1" s="95" t="s">
        <v>217</v>
      </c>
      <c r="G1" s="95" t="s">
        <v>218</v>
      </c>
      <c r="H1" s="95" t="s">
        <v>219</v>
      </c>
      <c r="I1" s="95" t="s">
        <v>220</v>
      </c>
      <c r="J1" s="95" t="s">
        <v>221</v>
      </c>
      <c r="K1" s="95" t="s">
        <v>222</v>
      </c>
      <c r="L1" s="95" t="s">
        <v>223</v>
      </c>
      <c r="M1" s="95" t="s">
        <v>224</v>
      </c>
      <c r="N1" s="95" t="s">
        <v>225</v>
      </c>
      <c r="O1" s="95" t="s">
        <v>226</v>
      </c>
      <c r="P1" s="95" t="s">
        <v>227</v>
      </c>
      <c r="Q1" s="95" t="s">
        <v>228</v>
      </c>
      <c r="R1" s="95" t="s">
        <v>229</v>
      </c>
      <c r="S1" s="95" t="s">
        <v>230</v>
      </c>
      <c r="T1" s="95" t="s">
        <v>231</v>
      </c>
      <c r="U1" s="95" t="s">
        <v>232</v>
      </c>
      <c r="V1" s="95" t="s">
        <v>233</v>
      </c>
    </row>
    <row r="2" spans="1:23" x14ac:dyDescent="0.35">
      <c r="A2" s="101"/>
      <c r="B2" s="10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3" x14ac:dyDescent="0.35">
      <c r="A3" s="101" t="str">
        <f>'I-Assumpties'!B12</f>
        <v>Product 1</v>
      </c>
      <c r="B3" s="101"/>
      <c r="C3" s="7">
        <f>'I-Assumpties'!G12</f>
        <v>0</v>
      </c>
      <c r="D3" s="7">
        <f>'I-Assumpties'!H12</f>
        <v>0</v>
      </c>
      <c r="E3" s="7">
        <f>'I-Assumpties'!I12</f>
        <v>0</v>
      </c>
      <c r="F3" s="7">
        <f>'I-Assumpties'!J12</f>
        <v>0</v>
      </c>
      <c r="G3" s="7">
        <f>'I-Assumpties'!K12</f>
        <v>0</v>
      </c>
      <c r="H3" s="7">
        <f>'I-Assumpties'!L12</f>
        <v>0</v>
      </c>
      <c r="I3" s="7">
        <f>'I-Assumpties'!M12</f>
        <v>0</v>
      </c>
      <c r="J3" s="7">
        <f>'I-Assumpties'!N12</f>
        <v>0</v>
      </c>
      <c r="K3" s="7">
        <f>'I-Assumpties'!O12</f>
        <v>0</v>
      </c>
      <c r="L3" s="7">
        <f>'I-Assumpties'!P12</f>
        <v>0</v>
      </c>
      <c r="M3" s="7">
        <f>'I-Assumpties'!Q12</f>
        <v>0</v>
      </c>
      <c r="N3" s="7">
        <f>'I-Assumpties'!R12</f>
        <v>0</v>
      </c>
      <c r="O3" s="7">
        <f>'I-Assumpties'!S12</f>
        <v>0</v>
      </c>
      <c r="P3" s="7">
        <f>'I-Assumpties'!T12</f>
        <v>0</v>
      </c>
      <c r="Q3" s="7">
        <f>'I-Assumpties'!U12</f>
        <v>0</v>
      </c>
      <c r="R3" s="7">
        <f>'I-Assumpties'!V12</f>
        <v>0</v>
      </c>
      <c r="S3" s="7">
        <f>'I-Assumpties'!W12</f>
        <v>0</v>
      </c>
      <c r="T3" s="7">
        <f>'I-Assumpties'!X12</f>
        <v>0</v>
      </c>
      <c r="U3" s="7">
        <f>'I-Assumpties'!Y12</f>
        <v>0</v>
      </c>
      <c r="V3" s="7">
        <f>'I-Assumpties'!Z12</f>
        <v>0</v>
      </c>
      <c r="W3" s="7"/>
    </row>
    <row r="4" spans="1:23" x14ac:dyDescent="0.35">
      <c r="A4" s="101" t="str">
        <f>'I-Assumpties'!B14</f>
        <v>Product 2</v>
      </c>
      <c r="B4" s="101"/>
      <c r="C4" s="7">
        <f>'I-Assumpties'!G14</f>
        <v>0</v>
      </c>
      <c r="D4" s="7">
        <f>'I-Assumpties'!H14</f>
        <v>0</v>
      </c>
      <c r="E4" s="7">
        <f>'I-Assumpties'!I14</f>
        <v>0</v>
      </c>
      <c r="F4" s="7">
        <f>'I-Assumpties'!J14</f>
        <v>0</v>
      </c>
      <c r="G4" s="7">
        <f>'I-Assumpties'!K14</f>
        <v>0</v>
      </c>
      <c r="H4" s="7">
        <f>'I-Assumpties'!L14</f>
        <v>0</v>
      </c>
      <c r="I4" s="7">
        <f>'I-Assumpties'!M14</f>
        <v>0</v>
      </c>
      <c r="J4" s="7">
        <f>'I-Assumpties'!N14</f>
        <v>0</v>
      </c>
      <c r="K4" s="7">
        <f>'I-Assumpties'!O14</f>
        <v>0</v>
      </c>
      <c r="L4" s="7">
        <f>'I-Assumpties'!P14</f>
        <v>0</v>
      </c>
      <c r="M4" s="7">
        <f>'I-Assumpties'!Q14</f>
        <v>0</v>
      </c>
      <c r="N4" s="7">
        <f>'I-Assumpties'!R14</f>
        <v>0</v>
      </c>
      <c r="O4" s="7">
        <f>'I-Assumpties'!S14</f>
        <v>0</v>
      </c>
      <c r="P4" s="7">
        <f>'I-Assumpties'!T14</f>
        <v>0</v>
      </c>
      <c r="Q4" s="7">
        <f>'I-Assumpties'!U14</f>
        <v>0</v>
      </c>
      <c r="R4" s="7">
        <f>'I-Assumpties'!V14</f>
        <v>0</v>
      </c>
      <c r="S4" s="7">
        <f>'I-Assumpties'!W14</f>
        <v>0</v>
      </c>
      <c r="T4" s="7">
        <f>'I-Assumpties'!X14</f>
        <v>0</v>
      </c>
      <c r="U4" s="7">
        <f>'I-Assumpties'!Y14</f>
        <v>0</v>
      </c>
      <c r="V4" s="7">
        <f>'I-Assumpties'!Z14</f>
        <v>0</v>
      </c>
      <c r="W4" s="7"/>
    </row>
    <row r="5" spans="1:23" x14ac:dyDescent="0.35">
      <c r="A5" s="104" t="s">
        <v>57</v>
      </c>
      <c r="B5" s="105"/>
      <c r="C5" s="106">
        <f t="shared" ref="C5:V5" si="0">SUM(C2:C4)</f>
        <v>0</v>
      </c>
      <c r="D5" s="106">
        <f t="shared" si="0"/>
        <v>0</v>
      </c>
      <c r="E5" s="106">
        <f t="shared" si="0"/>
        <v>0</v>
      </c>
      <c r="F5" s="106">
        <f t="shared" si="0"/>
        <v>0</v>
      </c>
      <c r="G5" s="106">
        <f t="shared" si="0"/>
        <v>0</v>
      </c>
      <c r="H5" s="106">
        <f t="shared" si="0"/>
        <v>0</v>
      </c>
      <c r="I5" s="106">
        <f t="shared" si="0"/>
        <v>0</v>
      </c>
      <c r="J5" s="106">
        <f t="shared" si="0"/>
        <v>0</v>
      </c>
      <c r="K5" s="106">
        <f t="shared" si="0"/>
        <v>0</v>
      </c>
      <c r="L5" s="106">
        <f t="shared" si="0"/>
        <v>0</v>
      </c>
      <c r="M5" s="106">
        <f t="shared" si="0"/>
        <v>0</v>
      </c>
      <c r="N5" s="106">
        <f t="shared" si="0"/>
        <v>0</v>
      </c>
      <c r="O5" s="106">
        <f t="shared" si="0"/>
        <v>0</v>
      </c>
      <c r="P5" s="106">
        <f t="shared" si="0"/>
        <v>0</v>
      </c>
      <c r="Q5" s="106">
        <f t="shared" si="0"/>
        <v>0</v>
      </c>
      <c r="R5" s="106">
        <f t="shared" si="0"/>
        <v>0</v>
      </c>
      <c r="S5" s="106">
        <f t="shared" si="0"/>
        <v>0</v>
      </c>
      <c r="T5" s="106">
        <f t="shared" si="0"/>
        <v>0</v>
      </c>
      <c r="U5" s="106">
        <f t="shared" si="0"/>
        <v>0</v>
      </c>
      <c r="V5" s="106">
        <f t="shared" si="0"/>
        <v>0</v>
      </c>
    </row>
    <row r="6" spans="1:23" x14ac:dyDescent="0.35">
      <c r="A6" s="101"/>
      <c r="B6" s="10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x14ac:dyDescent="0.35">
      <c r="A7" s="107" t="s">
        <v>201</v>
      </c>
      <c r="B7" s="107"/>
      <c r="C7" s="7">
        <f>'I-Assumpties'!G25</f>
        <v>0</v>
      </c>
      <c r="D7" s="7">
        <f>'I-Assumpties'!H25</f>
        <v>0</v>
      </c>
      <c r="E7" s="7">
        <f>'I-Assumpties'!I25</f>
        <v>0</v>
      </c>
      <c r="F7" s="7">
        <f>'I-Assumpties'!J25</f>
        <v>0</v>
      </c>
      <c r="G7" s="7">
        <f>'I-Assumpties'!K25</f>
        <v>0</v>
      </c>
      <c r="H7" s="7">
        <f>'I-Assumpties'!L25</f>
        <v>0</v>
      </c>
      <c r="I7" s="7">
        <f>'I-Assumpties'!M25</f>
        <v>0</v>
      </c>
      <c r="J7" s="7">
        <f>'I-Assumpties'!N25</f>
        <v>0</v>
      </c>
      <c r="K7" s="7">
        <f>'I-Assumpties'!O25</f>
        <v>0</v>
      </c>
      <c r="L7" s="7">
        <f>'I-Assumpties'!P25</f>
        <v>0</v>
      </c>
      <c r="M7" s="7">
        <f>'I-Assumpties'!Q25</f>
        <v>0</v>
      </c>
      <c r="N7" s="7">
        <f>'I-Assumpties'!R25</f>
        <v>0</v>
      </c>
      <c r="O7" s="7">
        <f>'I-Assumpties'!S25</f>
        <v>0</v>
      </c>
      <c r="P7" s="7">
        <f>'I-Assumpties'!T25</f>
        <v>0</v>
      </c>
      <c r="Q7" s="7">
        <f>'I-Assumpties'!U25</f>
        <v>0</v>
      </c>
      <c r="R7" s="7">
        <f>'I-Assumpties'!V25</f>
        <v>0</v>
      </c>
      <c r="S7" s="7">
        <f>'I-Assumpties'!W25</f>
        <v>0</v>
      </c>
      <c r="T7" s="7">
        <f>'I-Assumpties'!X25</f>
        <v>0</v>
      </c>
      <c r="U7" s="7">
        <f>'I-Assumpties'!Y25</f>
        <v>0</v>
      </c>
      <c r="V7" s="7">
        <f>'I-Assumpties'!Z25</f>
        <v>0</v>
      </c>
    </row>
    <row r="8" spans="1:23" s="184" customFormat="1" x14ac:dyDescent="0.35">
      <c r="A8" s="161"/>
      <c r="B8" s="10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3" s="221" customFormat="1" x14ac:dyDescent="0.35">
      <c r="A9" s="223" t="s">
        <v>196</v>
      </c>
      <c r="B9" s="224"/>
      <c r="C9" s="14">
        <f>'I-Assumpties'!G35</f>
        <v>0</v>
      </c>
      <c r="D9" s="14">
        <f>'I-Assumpties'!H35</f>
        <v>0</v>
      </c>
      <c r="E9" s="14">
        <f>'I-Assumpties'!I35</f>
        <v>0</v>
      </c>
      <c r="F9" s="14">
        <f>'I-Assumpties'!J35</f>
        <v>0</v>
      </c>
      <c r="G9" s="14">
        <f>'I-Assumpties'!K35</f>
        <v>0</v>
      </c>
      <c r="H9" s="14">
        <f>'I-Assumpties'!L35</f>
        <v>0</v>
      </c>
      <c r="I9" s="14">
        <f>'I-Assumpties'!M35</f>
        <v>0</v>
      </c>
      <c r="J9" s="14">
        <f>'I-Assumpties'!N35</f>
        <v>0</v>
      </c>
      <c r="K9" s="14">
        <f>'I-Assumpties'!O35</f>
        <v>0</v>
      </c>
      <c r="L9" s="14">
        <f>'I-Assumpties'!P35</f>
        <v>0</v>
      </c>
      <c r="M9" s="14">
        <f>'I-Assumpties'!Q35</f>
        <v>0</v>
      </c>
      <c r="N9" s="14">
        <f>'I-Assumpties'!R35</f>
        <v>0</v>
      </c>
      <c r="O9" s="14">
        <f>'I-Assumpties'!S35</f>
        <v>0</v>
      </c>
      <c r="P9" s="14">
        <f>'I-Assumpties'!T35</f>
        <v>0</v>
      </c>
      <c r="Q9" s="14">
        <f>'I-Assumpties'!U35</f>
        <v>0</v>
      </c>
      <c r="R9" s="14">
        <f>'I-Assumpties'!V35</f>
        <v>0</v>
      </c>
      <c r="S9" s="14">
        <f>'I-Assumpties'!W35</f>
        <v>0</v>
      </c>
      <c r="T9" s="14">
        <f>'I-Assumpties'!X35</f>
        <v>0</v>
      </c>
      <c r="U9" s="14">
        <f>'I-Assumpties'!Y35</f>
        <v>0</v>
      </c>
      <c r="V9" s="14">
        <f>'I-Assumpties'!Z35</f>
        <v>0</v>
      </c>
    </row>
    <row r="10" spans="1:23" s="221" customFormat="1" x14ac:dyDescent="0.35">
      <c r="A10" s="223" t="s">
        <v>44</v>
      </c>
      <c r="B10" s="224"/>
      <c r="C10" s="14">
        <f>'I-Assumpties'!G46</f>
        <v>0</v>
      </c>
      <c r="D10" s="14">
        <f>'I-Assumpties'!H46</f>
        <v>0</v>
      </c>
      <c r="E10" s="14">
        <f>'I-Assumpties'!I46</f>
        <v>0</v>
      </c>
      <c r="F10" s="14">
        <f>'I-Assumpties'!J46</f>
        <v>0</v>
      </c>
      <c r="G10" s="14">
        <f>'I-Assumpties'!K46</f>
        <v>0</v>
      </c>
      <c r="H10" s="14">
        <f>'I-Assumpties'!L46</f>
        <v>0</v>
      </c>
      <c r="I10" s="14">
        <f>'I-Assumpties'!M46</f>
        <v>0</v>
      </c>
      <c r="J10" s="14">
        <f>'I-Assumpties'!N46</f>
        <v>0</v>
      </c>
      <c r="K10" s="14">
        <f>'I-Assumpties'!O46</f>
        <v>0</v>
      </c>
      <c r="L10" s="14">
        <f>'I-Assumpties'!P46</f>
        <v>0</v>
      </c>
      <c r="M10" s="14">
        <f>'I-Assumpties'!Q46</f>
        <v>0</v>
      </c>
      <c r="N10" s="14">
        <f>'I-Assumpties'!R46</f>
        <v>0</v>
      </c>
      <c r="O10" s="14">
        <f>'I-Assumpties'!S46</f>
        <v>0</v>
      </c>
      <c r="P10" s="14">
        <f>'I-Assumpties'!T46</f>
        <v>0</v>
      </c>
      <c r="Q10" s="14">
        <f>'I-Assumpties'!U46</f>
        <v>0</v>
      </c>
      <c r="R10" s="14">
        <f>'I-Assumpties'!V46</f>
        <v>0</v>
      </c>
      <c r="S10" s="14">
        <f>'I-Assumpties'!W46</f>
        <v>0</v>
      </c>
      <c r="T10" s="14">
        <f>'I-Assumpties'!X46</f>
        <v>0</v>
      </c>
      <c r="U10" s="14">
        <f>'I-Assumpties'!Y46</f>
        <v>0</v>
      </c>
      <c r="V10" s="14">
        <f>'I-Assumpties'!Z46</f>
        <v>0</v>
      </c>
    </row>
    <row r="11" spans="1:23" s="221" customFormat="1" x14ac:dyDescent="0.35">
      <c r="A11" s="225" t="str">
        <f>'I-Assumpties'!B48</f>
        <v xml:space="preserve">Marketing </v>
      </c>
      <c r="B11" s="224"/>
      <c r="C11" s="14">
        <f>'I-Assumpties'!G55</f>
        <v>0</v>
      </c>
      <c r="D11" s="14">
        <f>'I-Assumpties'!H55</f>
        <v>0</v>
      </c>
      <c r="E11" s="14">
        <f>'I-Assumpties'!I55</f>
        <v>0</v>
      </c>
      <c r="F11" s="14">
        <f>'I-Assumpties'!J55</f>
        <v>0</v>
      </c>
      <c r="G11" s="14">
        <f>'I-Assumpties'!K55</f>
        <v>0</v>
      </c>
      <c r="H11" s="14">
        <f>'I-Assumpties'!L55</f>
        <v>0</v>
      </c>
      <c r="I11" s="14">
        <f>'I-Assumpties'!M55</f>
        <v>0</v>
      </c>
      <c r="J11" s="14">
        <f>'I-Assumpties'!N55</f>
        <v>0</v>
      </c>
      <c r="K11" s="14">
        <f>'I-Assumpties'!O55</f>
        <v>0</v>
      </c>
      <c r="L11" s="14">
        <f>'I-Assumpties'!P55</f>
        <v>0</v>
      </c>
      <c r="M11" s="14">
        <f>'I-Assumpties'!Q55</f>
        <v>0</v>
      </c>
      <c r="N11" s="14">
        <f>'I-Assumpties'!R55</f>
        <v>0</v>
      </c>
      <c r="O11" s="14">
        <f>'I-Assumpties'!S55</f>
        <v>0</v>
      </c>
      <c r="P11" s="14">
        <f>'I-Assumpties'!T55</f>
        <v>0</v>
      </c>
      <c r="Q11" s="14">
        <f>'I-Assumpties'!U55</f>
        <v>0</v>
      </c>
      <c r="R11" s="14">
        <f>'I-Assumpties'!V55</f>
        <v>0</v>
      </c>
      <c r="S11" s="14">
        <f>'I-Assumpties'!W55</f>
        <v>0</v>
      </c>
      <c r="T11" s="14">
        <f>'I-Assumpties'!X55</f>
        <v>0</v>
      </c>
      <c r="U11" s="14">
        <f>'I-Assumpties'!Y55</f>
        <v>0</v>
      </c>
      <c r="V11" s="14">
        <f>'I-Assumpties'!Z55</f>
        <v>0</v>
      </c>
    </row>
    <row r="12" spans="1:23" s="221" customFormat="1" x14ac:dyDescent="0.35">
      <c r="A12" s="226" t="s">
        <v>163</v>
      </c>
      <c r="B12" s="224"/>
      <c r="C12" s="14">
        <f>'I-Assumpties'!G60</f>
        <v>0</v>
      </c>
      <c r="D12" s="14">
        <f>'I-Assumpties'!H60</f>
        <v>0</v>
      </c>
      <c r="E12" s="14">
        <f>'I-Assumpties'!I60</f>
        <v>0</v>
      </c>
      <c r="F12" s="14">
        <f>'I-Assumpties'!J60</f>
        <v>0</v>
      </c>
      <c r="G12" s="14">
        <f>'I-Assumpties'!K60</f>
        <v>0</v>
      </c>
      <c r="H12" s="14">
        <f>'I-Assumpties'!L60</f>
        <v>0</v>
      </c>
      <c r="I12" s="14">
        <f>'I-Assumpties'!M60</f>
        <v>0</v>
      </c>
      <c r="J12" s="14">
        <f>'I-Assumpties'!N60</f>
        <v>0</v>
      </c>
      <c r="K12" s="14">
        <f>'I-Assumpties'!O60</f>
        <v>0</v>
      </c>
      <c r="L12" s="14">
        <f>'I-Assumpties'!P60</f>
        <v>0</v>
      </c>
      <c r="M12" s="14">
        <f>'I-Assumpties'!Q60</f>
        <v>0</v>
      </c>
      <c r="N12" s="14">
        <f>'I-Assumpties'!R60</f>
        <v>0</v>
      </c>
      <c r="O12" s="14">
        <f>'I-Assumpties'!S60</f>
        <v>0</v>
      </c>
      <c r="P12" s="14">
        <f>'I-Assumpties'!T60</f>
        <v>0</v>
      </c>
      <c r="Q12" s="14">
        <f>'I-Assumpties'!U60</f>
        <v>0</v>
      </c>
      <c r="R12" s="14">
        <f>'I-Assumpties'!V60</f>
        <v>0</v>
      </c>
      <c r="S12" s="14">
        <f>'I-Assumpties'!W60</f>
        <v>0</v>
      </c>
      <c r="T12" s="14">
        <f>'I-Assumpties'!X60</f>
        <v>0</v>
      </c>
      <c r="U12" s="14">
        <f>'I-Assumpties'!Y60</f>
        <v>0</v>
      </c>
      <c r="V12" s="14">
        <f>'I-Assumpties'!Z60</f>
        <v>0</v>
      </c>
    </row>
    <row r="13" spans="1:23" s="184" customFormat="1" x14ac:dyDescent="0.35">
      <c r="A13" s="107" t="s">
        <v>200</v>
      </c>
      <c r="B13" s="171"/>
      <c r="C13" s="106">
        <f>SUM(C9:C12)</f>
        <v>0</v>
      </c>
      <c r="D13" s="106">
        <f t="shared" ref="D13:V13" si="1">SUM(D9:D12)</f>
        <v>0</v>
      </c>
      <c r="E13" s="106">
        <f t="shared" si="1"/>
        <v>0</v>
      </c>
      <c r="F13" s="106">
        <f t="shared" si="1"/>
        <v>0</v>
      </c>
      <c r="G13" s="106">
        <f t="shared" si="1"/>
        <v>0</v>
      </c>
      <c r="H13" s="106">
        <f t="shared" si="1"/>
        <v>0</v>
      </c>
      <c r="I13" s="106">
        <f t="shared" si="1"/>
        <v>0</v>
      </c>
      <c r="J13" s="106">
        <f t="shared" si="1"/>
        <v>0</v>
      </c>
      <c r="K13" s="106">
        <f t="shared" si="1"/>
        <v>0</v>
      </c>
      <c r="L13" s="106">
        <f t="shared" si="1"/>
        <v>0</v>
      </c>
      <c r="M13" s="106">
        <f t="shared" si="1"/>
        <v>0</v>
      </c>
      <c r="N13" s="106">
        <f t="shared" si="1"/>
        <v>0</v>
      </c>
      <c r="O13" s="106">
        <f t="shared" si="1"/>
        <v>0</v>
      </c>
      <c r="P13" s="106">
        <f t="shared" si="1"/>
        <v>0</v>
      </c>
      <c r="Q13" s="106">
        <f t="shared" si="1"/>
        <v>0</v>
      </c>
      <c r="R13" s="106">
        <f t="shared" si="1"/>
        <v>0</v>
      </c>
      <c r="S13" s="106">
        <f t="shared" si="1"/>
        <v>0</v>
      </c>
      <c r="T13" s="106">
        <f t="shared" si="1"/>
        <v>0</v>
      </c>
      <c r="U13" s="106">
        <f t="shared" si="1"/>
        <v>0</v>
      </c>
      <c r="V13" s="106">
        <f t="shared" si="1"/>
        <v>0</v>
      </c>
    </row>
    <row r="14" spans="1:23" s="185" customFormat="1" x14ac:dyDescent="0.35">
      <c r="A14" s="110"/>
      <c r="B14" s="11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3" x14ac:dyDescent="0.35">
      <c r="A15" s="107" t="s">
        <v>188</v>
      </c>
      <c r="B15" s="107"/>
      <c r="C15" s="7">
        <f>'I-Assumpties'!G75</f>
        <v>0</v>
      </c>
      <c r="D15" s="7">
        <f>'I-Assumpties'!H75</f>
        <v>0</v>
      </c>
      <c r="E15" s="7">
        <f>'I-Assumpties'!I75</f>
        <v>0</v>
      </c>
      <c r="F15" s="7">
        <f>'I-Assumpties'!J75</f>
        <v>0</v>
      </c>
      <c r="G15" s="7">
        <f>'I-Assumpties'!K75</f>
        <v>0</v>
      </c>
      <c r="H15" s="7">
        <f>'I-Assumpties'!L75</f>
        <v>0</v>
      </c>
      <c r="I15" s="7">
        <f>'I-Assumpties'!M75</f>
        <v>0</v>
      </c>
      <c r="J15" s="7">
        <f>'I-Assumpties'!N75</f>
        <v>0</v>
      </c>
      <c r="K15" s="7">
        <f>'I-Assumpties'!O75</f>
        <v>0</v>
      </c>
      <c r="L15" s="7">
        <f>'I-Assumpties'!P75</f>
        <v>0</v>
      </c>
      <c r="M15" s="7">
        <f>'I-Assumpties'!Q75</f>
        <v>0</v>
      </c>
      <c r="N15" s="7">
        <f>'I-Assumpties'!R75</f>
        <v>0</v>
      </c>
      <c r="O15" s="7">
        <f>'I-Assumpties'!S75</f>
        <v>0</v>
      </c>
      <c r="P15" s="7">
        <f>'I-Assumpties'!T75</f>
        <v>0</v>
      </c>
      <c r="Q15" s="7">
        <f>'I-Assumpties'!U75</f>
        <v>0</v>
      </c>
      <c r="R15" s="7">
        <f>'I-Assumpties'!V75</f>
        <v>0</v>
      </c>
      <c r="S15" s="7">
        <f>'I-Assumpties'!W75</f>
        <v>0</v>
      </c>
      <c r="T15" s="7">
        <f>'I-Assumpties'!X75</f>
        <v>0</v>
      </c>
      <c r="U15" s="7">
        <f>'I-Assumpties'!Y75</f>
        <v>0</v>
      </c>
      <c r="V15" s="7">
        <f>'I-Assumpties'!Z75</f>
        <v>0</v>
      </c>
    </row>
    <row r="16" spans="1:23" x14ac:dyDescent="0.35">
      <c r="A16" s="107" t="s">
        <v>184</v>
      </c>
      <c r="B16" s="107"/>
      <c r="C16" s="7">
        <f>-'I-Invest'!J53</f>
        <v>0</v>
      </c>
      <c r="D16" s="7">
        <f>-'I-Invest'!K53</f>
        <v>0</v>
      </c>
      <c r="E16" s="7">
        <f>-'I-Invest'!L53</f>
        <v>0</v>
      </c>
      <c r="F16" s="7">
        <f>-'I-Invest'!M53</f>
        <v>0</v>
      </c>
      <c r="G16" s="7">
        <f>-'I-Invest'!N53</f>
        <v>0</v>
      </c>
      <c r="H16" s="7">
        <f>-'I-Invest'!O53</f>
        <v>0</v>
      </c>
      <c r="I16" s="7">
        <f>-'I-Invest'!P53</f>
        <v>0</v>
      </c>
      <c r="J16" s="7">
        <f>-'I-Invest'!Q53</f>
        <v>0</v>
      </c>
      <c r="K16" s="7">
        <f>-'I-Invest'!R53</f>
        <v>0</v>
      </c>
      <c r="L16" s="7">
        <f>-'I-Invest'!S53</f>
        <v>0</v>
      </c>
      <c r="M16" s="7">
        <f>-'I-Invest'!T53</f>
        <v>0</v>
      </c>
      <c r="N16" s="7">
        <f>-'I-Invest'!U53</f>
        <v>0</v>
      </c>
      <c r="O16" s="7">
        <f>-'I-Invest'!V53</f>
        <v>0</v>
      </c>
      <c r="P16" s="7">
        <f>-'I-Invest'!W53</f>
        <v>0</v>
      </c>
      <c r="Q16" s="7">
        <f>-'I-Invest'!X53</f>
        <v>0</v>
      </c>
      <c r="R16" s="7">
        <f>-'I-Invest'!Y53</f>
        <v>0</v>
      </c>
      <c r="S16" s="7">
        <f>-'I-Invest'!Z53</f>
        <v>0</v>
      </c>
      <c r="T16" s="7">
        <f>-'I-Invest'!AA53</f>
        <v>0</v>
      </c>
      <c r="U16" s="7">
        <f>-'I-Invest'!AB53</f>
        <v>0</v>
      </c>
      <c r="V16" s="7">
        <f>-'I-Invest'!AC53</f>
        <v>0</v>
      </c>
    </row>
    <row r="17" spans="1:22" x14ac:dyDescent="0.35">
      <c r="A17" s="111" t="s">
        <v>186</v>
      </c>
      <c r="B17" s="111"/>
      <c r="C17" s="7">
        <f>'I-Assumpties'!G83</f>
        <v>0</v>
      </c>
      <c r="D17" s="7">
        <f>'I-Assumpties'!H83</f>
        <v>0</v>
      </c>
      <c r="E17" s="7">
        <f>'I-Assumpties'!I83</f>
        <v>0</v>
      </c>
      <c r="F17" s="7">
        <f>'I-Assumpties'!J83</f>
        <v>0</v>
      </c>
      <c r="G17" s="7">
        <f>'I-Assumpties'!K83</f>
        <v>0</v>
      </c>
      <c r="H17" s="7">
        <f>'I-Assumpties'!L83</f>
        <v>0</v>
      </c>
      <c r="I17" s="7">
        <f>'I-Assumpties'!M83</f>
        <v>0</v>
      </c>
      <c r="J17" s="7">
        <f>'I-Assumpties'!N83</f>
        <v>0</v>
      </c>
      <c r="K17" s="7">
        <f>'I-Assumpties'!O83</f>
        <v>0</v>
      </c>
      <c r="L17" s="7">
        <f>'I-Assumpties'!P83</f>
        <v>0</v>
      </c>
      <c r="M17" s="7">
        <f>'I-Assumpties'!Q83</f>
        <v>0</v>
      </c>
      <c r="N17" s="7">
        <f>'I-Assumpties'!R83</f>
        <v>0</v>
      </c>
      <c r="O17" s="7">
        <f>'I-Assumpties'!S83</f>
        <v>0</v>
      </c>
      <c r="P17" s="7">
        <f>'I-Assumpties'!T83</f>
        <v>0</v>
      </c>
      <c r="Q17" s="7">
        <f>'I-Assumpties'!U83</f>
        <v>0</v>
      </c>
      <c r="R17" s="7">
        <f>'I-Assumpties'!V83</f>
        <v>0</v>
      </c>
      <c r="S17" s="7">
        <f>'I-Assumpties'!W83</f>
        <v>0</v>
      </c>
      <c r="T17" s="7">
        <f>'I-Assumpties'!X83</f>
        <v>0</v>
      </c>
      <c r="U17" s="7">
        <f>'I-Assumpties'!Y83</f>
        <v>0</v>
      </c>
      <c r="V17" s="7">
        <f>'I-Assumpties'!Z83</f>
        <v>0</v>
      </c>
    </row>
    <row r="18" spans="1:22" s="123" customFormat="1" x14ac:dyDescent="0.35">
      <c r="A18" s="108" t="s">
        <v>166</v>
      </c>
      <c r="B18" s="108"/>
      <c r="C18" s="97">
        <f>C5-C7-C13-C15-C16-C17</f>
        <v>0</v>
      </c>
      <c r="D18" s="97">
        <f t="shared" ref="D18:V18" si="2">D5-D7-D13-D15-D16-D17</f>
        <v>0</v>
      </c>
      <c r="E18" s="97">
        <f t="shared" si="2"/>
        <v>0</v>
      </c>
      <c r="F18" s="97">
        <f t="shared" si="2"/>
        <v>0</v>
      </c>
      <c r="G18" s="97">
        <f t="shared" si="2"/>
        <v>0</v>
      </c>
      <c r="H18" s="97">
        <f t="shared" si="2"/>
        <v>0</v>
      </c>
      <c r="I18" s="97">
        <f t="shared" si="2"/>
        <v>0</v>
      </c>
      <c r="J18" s="97">
        <f t="shared" si="2"/>
        <v>0</v>
      </c>
      <c r="K18" s="97">
        <f t="shared" si="2"/>
        <v>0</v>
      </c>
      <c r="L18" s="97">
        <f t="shared" si="2"/>
        <v>0</v>
      </c>
      <c r="M18" s="97">
        <f t="shared" si="2"/>
        <v>0</v>
      </c>
      <c r="N18" s="97">
        <f t="shared" si="2"/>
        <v>0</v>
      </c>
      <c r="O18" s="97">
        <f t="shared" si="2"/>
        <v>0</v>
      </c>
      <c r="P18" s="97">
        <f t="shared" si="2"/>
        <v>0</v>
      </c>
      <c r="Q18" s="97">
        <f t="shared" si="2"/>
        <v>0</v>
      </c>
      <c r="R18" s="97">
        <f t="shared" si="2"/>
        <v>0</v>
      </c>
      <c r="S18" s="97">
        <f t="shared" si="2"/>
        <v>0</v>
      </c>
      <c r="T18" s="97">
        <f t="shared" si="2"/>
        <v>0</v>
      </c>
      <c r="U18" s="97">
        <f t="shared" si="2"/>
        <v>0</v>
      </c>
      <c r="V18" s="97">
        <f t="shared" si="2"/>
        <v>0</v>
      </c>
    </row>
    <row r="19" spans="1:22" x14ac:dyDescent="0.35">
      <c r="A19" s="111" t="s">
        <v>167</v>
      </c>
      <c r="B19" s="111"/>
      <c r="C19" s="7">
        <f>'I-Assumpties'!G18</f>
        <v>0</v>
      </c>
      <c r="D19" s="7">
        <f>'I-Assumpties'!H18</f>
        <v>0</v>
      </c>
      <c r="E19" s="7">
        <f>'I-Assumpties'!I18</f>
        <v>0</v>
      </c>
      <c r="F19" s="7">
        <f>'I-Assumpties'!J18</f>
        <v>0</v>
      </c>
      <c r="G19" s="7">
        <f>'I-Assumpties'!K18</f>
        <v>0</v>
      </c>
      <c r="H19" s="7">
        <f>'I-Assumpties'!L18</f>
        <v>0</v>
      </c>
      <c r="I19" s="7">
        <f>'I-Assumpties'!M18</f>
        <v>0</v>
      </c>
      <c r="J19" s="7">
        <f>'I-Assumpties'!N18</f>
        <v>0</v>
      </c>
      <c r="K19" s="7">
        <f>'I-Assumpties'!O18</f>
        <v>0</v>
      </c>
      <c r="L19" s="7">
        <f>'I-Assumpties'!P18</f>
        <v>0</v>
      </c>
      <c r="M19" s="7">
        <f>'I-Assumpties'!Q18</f>
        <v>0</v>
      </c>
      <c r="N19" s="7">
        <f>'I-Assumpties'!R18</f>
        <v>0</v>
      </c>
      <c r="O19" s="7">
        <f>'I-Assumpties'!S18</f>
        <v>0</v>
      </c>
      <c r="P19" s="7">
        <f>'I-Assumpties'!T18</f>
        <v>0</v>
      </c>
      <c r="Q19" s="7">
        <f>'I-Assumpties'!U18</f>
        <v>0</v>
      </c>
      <c r="R19" s="7">
        <f>'I-Assumpties'!V18</f>
        <v>0</v>
      </c>
      <c r="S19" s="7">
        <f>'I-Assumpties'!W18</f>
        <v>0</v>
      </c>
      <c r="T19" s="7">
        <f>'I-Assumpties'!X18</f>
        <v>0</v>
      </c>
      <c r="U19" s="7">
        <f>'I-Assumpties'!Y18</f>
        <v>0</v>
      </c>
      <c r="V19" s="7">
        <f>'I-Assumpties'!Z18</f>
        <v>0</v>
      </c>
    </row>
    <row r="20" spans="1:22" x14ac:dyDescent="0.35">
      <c r="A20" s="172" t="s">
        <v>122</v>
      </c>
      <c r="B20" s="172"/>
      <c r="C20" s="7">
        <f>'I-Finan'!J38</f>
        <v>0</v>
      </c>
      <c r="D20" s="7">
        <f>'I-Finan'!K38</f>
        <v>0</v>
      </c>
      <c r="E20" s="7">
        <f>'I-Finan'!L38</f>
        <v>0</v>
      </c>
      <c r="F20" s="7">
        <f>'I-Finan'!M38</f>
        <v>0</v>
      </c>
      <c r="G20" s="7">
        <f>'I-Finan'!N38</f>
        <v>0</v>
      </c>
      <c r="H20" s="7">
        <f>'I-Finan'!O38</f>
        <v>0</v>
      </c>
      <c r="I20" s="7">
        <f>'I-Finan'!P38</f>
        <v>0</v>
      </c>
      <c r="J20" s="7">
        <f>'I-Finan'!Q38</f>
        <v>0</v>
      </c>
      <c r="K20" s="7">
        <f>'I-Finan'!R38</f>
        <v>0</v>
      </c>
      <c r="L20" s="7">
        <f>'I-Finan'!S38</f>
        <v>0</v>
      </c>
      <c r="M20" s="7">
        <f>'I-Finan'!T38</f>
        <v>0</v>
      </c>
      <c r="N20" s="7">
        <f>'I-Finan'!U38</f>
        <v>0</v>
      </c>
      <c r="O20" s="7">
        <f>'I-Finan'!V38</f>
        <v>0</v>
      </c>
      <c r="P20" s="7">
        <f>'I-Finan'!W38</f>
        <v>0</v>
      </c>
      <c r="Q20" s="7">
        <f>'I-Finan'!X38</f>
        <v>0</v>
      </c>
      <c r="R20" s="7">
        <f>'I-Finan'!Y38</f>
        <v>0</v>
      </c>
      <c r="S20" s="7">
        <f>'I-Finan'!Z38</f>
        <v>0</v>
      </c>
      <c r="T20" s="7">
        <f>'I-Finan'!AA38</f>
        <v>0</v>
      </c>
      <c r="U20" s="7">
        <f>'I-Finan'!AB38</f>
        <v>0</v>
      </c>
      <c r="V20" s="7">
        <f>'I-Finan'!AC38</f>
        <v>0</v>
      </c>
    </row>
    <row r="21" spans="1:22" s="113" customFormat="1" x14ac:dyDescent="0.35">
      <c r="A21" s="112"/>
      <c r="B21" s="112"/>
    </row>
    <row r="22" spans="1:22" s="123" customFormat="1" x14ac:dyDescent="0.35">
      <c r="A22" s="108" t="s">
        <v>246</v>
      </c>
      <c r="B22" s="108"/>
      <c r="C22" s="97">
        <f>C18+C19+C20</f>
        <v>0</v>
      </c>
      <c r="D22" s="97">
        <f t="shared" ref="D22:V22" si="3">D18+D19+D20</f>
        <v>0</v>
      </c>
      <c r="E22" s="97">
        <f t="shared" si="3"/>
        <v>0</v>
      </c>
      <c r="F22" s="97">
        <f t="shared" si="3"/>
        <v>0</v>
      </c>
      <c r="G22" s="97">
        <f t="shared" si="3"/>
        <v>0</v>
      </c>
      <c r="H22" s="97">
        <f t="shared" si="3"/>
        <v>0</v>
      </c>
      <c r="I22" s="97">
        <f t="shared" si="3"/>
        <v>0</v>
      </c>
      <c r="J22" s="97">
        <f t="shared" si="3"/>
        <v>0</v>
      </c>
      <c r="K22" s="97">
        <f t="shared" si="3"/>
        <v>0</v>
      </c>
      <c r="L22" s="97">
        <f t="shared" si="3"/>
        <v>0</v>
      </c>
      <c r="M22" s="97">
        <f t="shared" si="3"/>
        <v>0</v>
      </c>
      <c r="N22" s="97">
        <f t="shared" si="3"/>
        <v>0</v>
      </c>
      <c r="O22" s="97">
        <f t="shared" si="3"/>
        <v>0</v>
      </c>
      <c r="P22" s="97">
        <f t="shared" si="3"/>
        <v>0</v>
      </c>
      <c r="Q22" s="97">
        <f t="shared" si="3"/>
        <v>0</v>
      </c>
      <c r="R22" s="97">
        <f t="shared" si="3"/>
        <v>0</v>
      </c>
      <c r="S22" s="97">
        <f t="shared" si="3"/>
        <v>0</v>
      </c>
      <c r="T22" s="97">
        <f t="shared" si="3"/>
        <v>0</v>
      </c>
      <c r="U22" s="97">
        <f t="shared" si="3"/>
        <v>0</v>
      </c>
      <c r="V22" s="97">
        <f t="shared" si="3"/>
        <v>0</v>
      </c>
    </row>
    <row r="23" spans="1:22" x14ac:dyDescent="0.35">
      <c r="A23" s="101"/>
      <c r="B23" s="101"/>
    </row>
    <row r="24" spans="1:22" x14ac:dyDescent="0.35">
      <c r="A24" s="101" t="s">
        <v>123</v>
      </c>
      <c r="B24" s="186"/>
      <c r="C24" s="7">
        <f>IF(C22&lt;0,0,IF('I-Andere'!$B$22/100*(C22+MIN(B28,0))&lt;0,0,'I-Andere'!$B$22/100*(C22+MIN(B28,0))))</f>
        <v>0</v>
      </c>
      <c r="D24" s="7">
        <f>IF(D22&lt;0,0,IF('I-Andere'!$B$22/100*(D22+MIN(C28,0))&lt;0,0,'I-Andere'!$B$22/100*(D22+MIN(C28,0))))</f>
        <v>0</v>
      </c>
      <c r="E24" s="7">
        <f>IF(E22&lt;0,0,IF('I-Andere'!$B$22/100*(E22+MIN(D28,0))&lt;0,0,'I-Andere'!$B$22/100*(E22+MIN(D28,0))))</f>
        <v>0</v>
      </c>
      <c r="F24" s="7">
        <f>IF(F22&lt;0,0,IF('I-Andere'!$B$22/100*(F22+MIN(E28,0))&lt;0,0,'I-Andere'!$B$22/100*(F22+MIN(E28,0))))</f>
        <v>0</v>
      </c>
      <c r="G24" s="7">
        <f>IF(G22&lt;0,0,IF('I-Andere'!$B$22/100*(G22+MIN(F28,0))&lt;0,0,'I-Andere'!$B$22/100*(G22+MIN(F28,0))))</f>
        <v>0</v>
      </c>
      <c r="H24" s="7">
        <f>IF(H22&lt;0,0,IF('I-Andere'!$B$22/100*(H22+MIN(G28,0))&lt;0,0,'I-Andere'!$B$22/100*(H22+MIN(G28,0))))</f>
        <v>0</v>
      </c>
      <c r="I24" s="7">
        <f>IF(I22&lt;0,0,IF('I-Andere'!$B$22/100*(I22+MIN(H28,0))&lt;0,0,'I-Andere'!$B$22/100*(I22+MIN(H28,0))))</f>
        <v>0</v>
      </c>
      <c r="J24" s="7">
        <f>IF(J22&lt;0,0,IF('I-Andere'!$B$22/100*(J22+MIN(I28,0))&lt;0,0,'I-Andere'!$B$22/100*(J22+MIN(I28,0))))</f>
        <v>0</v>
      </c>
      <c r="K24" s="7">
        <f>IF(K22&lt;0,0,IF('I-Andere'!$B$22/100*(K22+MIN(J28,0))&lt;0,0,'I-Andere'!$B$22/100*(K22+MIN(J28,0))))</f>
        <v>0</v>
      </c>
      <c r="L24" s="7">
        <f>IF(L22&lt;0,0,IF('I-Andere'!$B$22/100*(L22+MIN(K28,0))&lt;0,0,'I-Andere'!$B$22/100*(L22+MIN(K28,0))))</f>
        <v>0</v>
      </c>
      <c r="M24" s="7">
        <f>IF(M22&lt;0,0,IF('I-Andere'!$B$22/100*(M22+MIN(L28,0))&lt;0,0,'I-Andere'!$B$22/100*(M22+MIN(L28,0))))</f>
        <v>0</v>
      </c>
      <c r="N24" s="7">
        <f>IF(N22&lt;0,0,IF('I-Andere'!$B$22/100*(N22+MIN(M28,0))&lt;0,0,'I-Andere'!$B$22/100*(N22+MIN(M28,0))))</f>
        <v>0</v>
      </c>
      <c r="O24" s="7">
        <f>IF(O22&lt;0,0,IF('I-Andere'!$B$22/100*(O22+MIN(N28,0))&lt;0,0,'I-Andere'!$B$22/100*(O22+MIN(N28,0))))</f>
        <v>0</v>
      </c>
      <c r="P24" s="7">
        <f>IF(P22&lt;0,0,IF('I-Andere'!$B$22/100*(P22+MIN(O28,0))&lt;0,0,'I-Andere'!$B$22/100*(P22+MIN(O28,0))))</f>
        <v>0</v>
      </c>
      <c r="Q24" s="7">
        <f>IF(Q22&lt;0,0,IF('I-Andere'!$B$22/100*(Q22+MIN(P28,0))&lt;0,0,'I-Andere'!$B$22/100*(Q22+MIN(P28,0))))</f>
        <v>0</v>
      </c>
      <c r="R24" s="7">
        <f>IF(R22&lt;0,0,IF('I-Andere'!$B$22/100*(R22+MIN(Q28,0))&lt;0,0,'I-Andere'!$B$22/100*(R22+MIN(Q28,0))))</f>
        <v>0</v>
      </c>
      <c r="S24" s="7">
        <f>IF(S22&lt;0,0,IF('I-Andere'!$B$22/100*(S22+MIN(R28,0))&lt;0,0,'I-Andere'!$B$22/100*(S22+MIN(R28,0))))</f>
        <v>0</v>
      </c>
      <c r="T24" s="7">
        <f>IF(T22&lt;0,0,IF('I-Andere'!$B$22/100*(T22+MIN(S28,0))&lt;0,0,'I-Andere'!$B$22/100*(T22+MIN(S28,0))))</f>
        <v>0</v>
      </c>
      <c r="U24" s="7">
        <f>IF(U22&lt;0,0,IF('I-Andere'!$B$22/100*(U22+MIN(T28,0))&lt;0,0,'I-Andere'!$B$22/100*(U22+MIN(T28,0))))</f>
        <v>0</v>
      </c>
      <c r="V24" s="7">
        <f>IF(V22&lt;0,0,IF('I-Andere'!$B$22/100*(V22+MIN(U28,0))&lt;0,0,'I-Andere'!$B$22/100*(V22+MIN(U28,0))))</f>
        <v>0</v>
      </c>
    </row>
    <row r="25" spans="1:22" s="123" customFormat="1" x14ac:dyDescent="0.35">
      <c r="A25" s="108" t="s">
        <v>168</v>
      </c>
      <c r="B25" s="108">
        <v>0</v>
      </c>
      <c r="C25" s="97">
        <f>C22-C24</f>
        <v>0</v>
      </c>
      <c r="D25" s="97">
        <f t="shared" ref="D25:V25" si="4">D22-D24</f>
        <v>0</v>
      </c>
      <c r="E25" s="97">
        <f t="shared" si="4"/>
        <v>0</v>
      </c>
      <c r="F25" s="97">
        <f t="shared" si="4"/>
        <v>0</v>
      </c>
      <c r="G25" s="97">
        <f t="shared" si="4"/>
        <v>0</v>
      </c>
      <c r="H25" s="97">
        <f t="shared" si="4"/>
        <v>0</v>
      </c>
      <c r="I25" s="97">
        <f t="shared" si="4"/>
        <v>0</v>
      </c>
      <c r="J25" s="97">
        <f t="shared" si="4"/>
        <v>0</v>
      </c>
      <c r="K25" s="97">
        <f t="shared" si="4"/>
        <v>0</v>
      </c>
      <c r="L25" s="97">
        <f t="shared" si="4"/>
        <v>0</v>
      </c>
      <c r="M25" s="97">
        <f t="shared" si="4"/>
        <v>0</v>
      </c>
      <c r="N25" s="97">
        <f t="shared" si="4"/>
        <v>0</v>
      </c>
      <c r="O25" s="97">
        <f t="shared" si="4"/>
        <v>0</v>
      </c>
      <c r="P25" s="97">
        <f t="shared" si="4"/>
        <v>0</v>
      </c>
      <c r="Q25" s="97">
        <f t="shared" si="4"/>
        <v>0</v>
      </c>
      <c r="R25" s="97">
        <f t="shared" si="4"/>
        <v>0</v>
      </c>
      <c r="S25" s="97">
        <f t="shared" si="4"/>
        <v>0</v>
      </c>
      <c r="T25" s="97">
        <f t="shared" si="4"/>
        <v>0</v>
      </c>
      <c r="U25" s="97">
        <f t="shared" si="4"/>
        <v>0</v>
      </c>
      <c r="V25" s="97">
        <f t="shared" si="4"/>
        <v>0</v>
      </c>
    </row>
    <row r="26" spans="1:22" x14ac:dyDescent="0.35">
      <c r="A26" s="7"/>
      <c r="B26" s="7"/>
    </row>
    <row r="27" spans="1:22" s="99" customFormat="1" x14ac:dyDescent="0.35">
      <c r="A27" s="98" t="s">
        <v>76</v>
      </c>
      <c r="B27" s="98"/>
    </row>
    <row r="28" spans="1:22" s="99" customFormat="1" x14ac:dyDescent="0.35">
      <c r="A28" s="99" t="s">
        <v>124</v>
      </c>
      <c r="B28" s="100"/>
      <c r="C28" s="100">
        <f>C25</f>
        <v>0</v>
      </c>
      <c r="D28" s="100">
        <f t="shared" ref="D28:V28" si="5">C28+D25</f>
        <v>0</v>
      </c>
      <c r="E28" s="100">
        <f t="shared" si="5"/>
        <v>0</v>
      </c>
      <c r="F28" s="100">
        <f t="shared" si="5"/>
        <v>0</v>
      </c>
      <c r="G28" s="100">
        <f t="shared" si="5"/>
        <v>0</v>
      </c>
      <c r="H28" s="100">
        <f t="shared" si="5"/>
        <v>0</v>
      </c>
      <c r="I28" s="100">
        <f t="shared" si="5"/>
        <v>0</v>
      </c>
      <c r="J28" s="100">
        <f t="shared" si="5"/>
        <v>0</v>
      </c>
      <c r="K28" s="100">
        <f t="shared" si="5"/>
        <v>0</v>
      </c>
      <c r="L28" s="100">
        <f t="shared" si="5"/>
        <v>0</v>
      </c>
      <c r="M28" s="100">
        <f t="shared" si="5"/>
        <v>0</v>
      </c>
      <c r="N28" s="100">
        <f t="shared" si="5"/>
        <v>0</v>
      </c>
      <c r="O28" s="100">
        <f t="shared" si="5"/>
        <v>0</v>
      </c>
      <c r="P28" s="100">
        <f t="shared" si="5"/>
        <v>0</v>
      </c>
      <c r="Q28" s="100">
        <f t="shared" si="5"/>
        <v>0</v>
      </c>
      <c r="R28" s="100">
        <f t="shared" si="5"/>
        <v>0</v>
      </c>
      <c r="S28" s="100">
        <f t="shared" si="5"/>
        <v>0</v>
      </c>
      <c r="T28" s="100">
        <f t="shared" si="5"/>
        <v>0</v>
      </c>
      <c r="U28" s="100">
        <f t="shared" si="5"/>
        <v>0</v>
      </c>
      <c r="V28" s="100">
        <f t="shared" si="5"/>
        <v>0</v>
      </c>
    </row>
  </sheetData>
  <phoneticPr fontId="4" type="noConversion"/>
  <pageMargins left="0.56000000000000005" right="0.24" top="0.55000000000000004" bottom="0.6" header="0.27" footer="0.28999999999999998"/>
  <pageSetup paperSize="9" scale="60" orientation="landscape" horizontalDpi="300" verticalDpi="360" r:id="rId1"/>
  <headerFooter alignWithMargins="0">
    <oddHeader>&amp;CResultatenrekening</oddHeader>
    <oddFooter>&amp;L&amp;14CONFIDENTIAL&amp;C&amp;14Version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E88F-5B60-4BE0-B08E-F45125EEAE77}">
  <sheetPr>
    <pageSetUpPr fitToPage="1"/>
  </sheetPr>
  <dimension ref="A1"/>
  <sheetViews>
    <sheetView showGridLines="0" workbookViewId="0">
      <selection activeCell="V28" sqref="V28"/>
    </sheetView>
  </sheetViews>
  <sheetFormatPr defaultRowHeight="12.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9F6D-5DAF-49AA-846F-474FD7862D37}">
  <sheetPr>
    <pageSetUpPr fitToPage="1"/>
  </sheetPr>
  <dimension ref="A1"/>
  <sheetViews>
    <sheetView showGridLines="0" workbookViewId="0">
      <selection activeCell="Y9" sqref="Y9"/>
    </sheetView>
  </sheetViews>
  <sheetFormatPr defaultRowHeight="12.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33"/>
  <sheetViews>
    <sheetView showGridLines="0" zoomScale="7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G38" sqref="G38"/>
    </sheetView>
  </sheetViews>
  <sheetFormatPr defaultColWidth="11.453125" defaultRowHeight="13" x14ac:dyDescent="0.3"/>
  <cols>
    <col min="1" max="1" width="32.08984375" style="29" bestFit="1" customWidth="1"/>
    <col min="2" max="2" width="7" style="29" bestFit="1" customWidth="1"/>
    <col min="3" max="22" width="19.08984375" style="29" customWidth="1"/>
    <col min="23" max="16384" width="11.453125" style="29"/>
  </cols>
  <sheetData>
    <row r="1" spans="1:30" s="41" customFormat="1" x14ac:dyDescent="0.3">
      <c r="B1" s="41" t="s">
        <v>213</v>
      </c>
      <c r="C1" s="41" t="s">
        <v>214</v>
      </c>
      <c r="D1" s="41" t="s">
        <v>215</v>
      </c>
      <c r="E1" s="41" t="s">
        <v>216</v>
      </c>
      <c r="F1" s="41" t="s">
        <v>217</v>
      </c>
      <c r="G1" s="41" t="s">
        <v>218</v>
      </c>
      <c r="H1" s="41" t="s">
        <v>219</v>
      </c>
      <c r="I1" s="41" t="s">
        <v>220</v>
      </c>
      <c r="J1" s="41" t="s">
        <v>221</v>
      </c>
      <c r="K1" s="41" t="s">
        <v>222</v>
      </c>
      <c r="L1" s="41" t="s">
        <v>223</v>
      </c>
      <c r="M1" s="41" t="s">
        <v>224</v>
      </c>
      <c r="N1" s="41" t="s">
        <v>225</v>
      </c>
      <c r="O1" s="41" t="s">
        <v>226</v>
      </c>
      <c r="P1" s="41" t="s">
        <v>227</v>
      </c>
      <c r="Q1" s="41" t="s">
        <v>228</v>
      </c>
      <c r="R1" s="41" t="s">
        <v>229</v>
      </c>
      <c r="S1" s="41" t="s">
        <v>230</v>
      </c>
      <c r="T1" s="41" t="s">
        <v>231</v>
      </c>
      <c r="U1" s="41" t="s">
        <v>232</v>
      </c>
      <c r="V1" s="41" t="s">
        <v>233</v>
      </c>
    </row>
    <row r="2" spans="1:30" s="41" customFormat="1" x14ac:dyDescent="0.3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30" x14ac:dyDescent="0.3">
      <c r="A3" s="29" t="s">
        <v>234</v>
      </c>
      <c r="C3" s="48">
        <f>'O-Result'!C18</f>
        <v>0</v>
      </c>
      <c r="D3" s="48">
        <f>'O-Result'!D18</f>
        <v>0</v>
      </c>
      <c r="E3" s="48">
        <f>'O-Result'!E18</f>
        <v>0</v>
      </c>
      <c r="F3" s="48">
        <f>'O-Result'!F18</f>
        <v>0</v>
      </c>
      <c r="G3" s="48">
        <f>'O-Result'!G18</f>
        <v>0</v>
      </c>
      <c r="H3" s="48">
        <f>'O-Result'!H18</f>
        <v>0</v>
      </c>
      <c r="I3" s="48">
        <f>'O-Result'!I18</f>
        <v>0</v>
      </c>
      <c r="J3" s="48">
        <f>'O-Result'!J18</f>
        <v>0</v>
      </c>
      <c r="K3" s="48">
        <f>'O-Result'!K18</f>
        <v>0</v>
      </c>
      <c r="L3" s="48">
        <f>'O-Result'!L18</f>
        <v>0</v>
      </c>
      <c r="M3" s="48">
        <f>'O-Result'!M18</f>
        <v>0</v>
      </c>
      <c r="N3" s="48">
        <f>'O-Result'!N18</f>
        <v>0</v>
      </c>
      <c r="O3" s="48">
        <f>'O-Result'!O18</f>
        <v>0</v>
      </c>
      <c r="P3" s="48">
        <f>'O-Result'!P18</f>
        <v>0</v>
      </c>
      <c r="Q3" s="48">
        <f>'O-Result'!Q18</f>
        <v>0</v>
      </c>
      <c r="R3" s="48">
        <f>'O-Result'!R18</f>
        <v>0</v>
      </c>
      <c r="S3" s="48">
        <f>'O-Result'!S18</f>
        <v>0</v>
      </c>
      <c r="T3" s="48">
        <f>'O-Result'!T18</f>
        <v>0</v>
      </c>
      <c r="U3" s="48">
        <f>'O-Result'!U18</f>
        <v>0</v>
      </c>
      <c r="V3" s="48">
        <f>'O-Result'!V18</f>
        <v>0</v>
      </c>
    </row>
    <row r="4" spans="1:30" x14ac:dyDescent="0.3">
      <c r="A4" s="114" t="s">
        <v>125</v>
      </c>
      <c r="C4" s="48">
        <f>'O-Result'!C16</f>
        <v>0</v>
      </c>
      <c r="D4" s="48">
        <f>'O-Result'!D16</f>
        <v>0</v>
      </c>
      <c r="E4" s="48">
        <f>'O-Result'!E16</f>
        <v>0</v>
      </c>
      <c r="F4" s="48">
        <f>'O-Result'!F16</f>
        <v>0</v>
      </c>
      <c r="G4" s="48">
        <f>'O-Result'!G16</f>
        <v>0</v>
      </c>
      <c r="H4" s="48">
        <f>'O-Result'!H16</f>
        <v>0</v>
      </c>
      <c r="I4" s="48">
        <f>'O-Result'!I16</f>
        <v>0</v>
      </c>
      <c r="J4" s="48">
        <f>'O-Result'!J16</f>
        <v>0</v>
      </c>
      <c r="K4" s="48">
        <f>'O-Result'!K16</f>
        <v>0</v>
      </c>
      <c r="L4" s="48">
        <f>'O-Result'!L16</f>
        <v>0</v>
      </c>
      <c r="M4" s="48">
        <f>'O-Result'!M16</f>
        <v>0</v>
      </c>
      <c r="N4" s="48">
        <f>'O-Result'!N16</f>
        <v>0</v>
      </c>
      <c r="O4" s="48">
        <f>'O-Result'!O16</f>
        <v>0</v>
      </c>
      <c r="P4" s="48">
        <f>'O-Result'!P16</f>
        <v>0</v>
      </c>
      <c r="Q4" s="48">
        <f>'O-Result'!Q16</f>
        <v>0</v>
      </c>
      <c r="R4" s="48">
        <f>'O-Result'!R16</f>
        <v>0</v>
      </c>
      <c r="S4" s="48">
        <f>'O-Result'!S16</f>
        <v>0</v>
      </c>
      <c r="T4" s="48">
        <f>'O-Result'!T16</f>
        <v>0</v>
      </c>
      <c r="U4" s="48">
        <f>'O-Result'!U16</f>
        <v>0</v>
      </c>
      <c r="V4" s="48">
        <f>'O-Result'!V16</f>
        <v>0</v>
      </c>
    </row>
    <row r="5" spans="1:30" x14ac:dyDescent="0.3">
      <c r="A5" s="114" t="s">
        <v>249</v>
      </c>
      <c r="B5" s="114"/>
      <c r="C5" s="48">
        <f>'I-Invest'!J56</f>
        <v>0</v>
      </c>
      <c r="D5" s="48">
        <f>'I-Invest'!K56</f>
        <v>0</v>
      </c>
      <c r="E5" s="48">
        <f>'I-Invest'!L56</f>
        <v>0</v>
      </c>
      <c r="F5" s="48">
        <f>'I-Invest'!M56</f>
        <v>0</v>
      </c>
      <c r="G5" s="48">
        <f>'I-Invest'!N56</f>
        <v>0</v>
      </c>
      <c r="H5" s="48">
        <f>'I-Invest'!O56</f>
        <v>0</v>
      </c>
      <c r="I5" s="48">
        <f>'I-Invest'!P56</f>
        <v>0</v>
      </c>
      <c r="J5" s="48">
        <f>'I-Invest'!Q56</f>
        <v>0</v>
      </c>
      <c r="K5" s="48">
        <f>'I-Invest'!R56</f>
        <v>0</v>
      </c>
      <c r="L5" s="48">
        <f>'I-Invest'!S56</f>
        <v>0</v>
      </c>
      <c r="M5" s="48">
        <f>'I-Invest'!T56</f>
        <v>0</v>
      </c>
      <c r="N5" s="48">
        <f>'I-Invest'!U56</f>
        <v>0</v>
      </c>
      <c r="O5" s="48">
        <f>'I-Invest'!V56</f>
        <v>0</v>
      </c>
      <c r="P5" s="48">
        <f>'I-Invest'!W56</f>
        <v>0</v>
      </c>
      <c r="Q5" s="48">
        <f>'I-Invest'!X56</f>
        <v>0</v>
      </c>
      <c r="R5" s="48">
        <f>'I-Invest'!Y56</f>
        <v>0</v>
      </c>
      <c r="S5" s="48">
        <f>'I-Invest'!Z56</f>
        <v>0</v>
      </c>
      <c r="T5" s="48">
        <f>'I-Invest'!AA56</f>
        <v>0</v>
      </c>
      <c r="U5" s="48">
        <f>'I-Invest'!AB56</f>
        <v>0</v>
      </c>
      <c r="V5" s="48">
        <f>'I-Invest'!AC56</f>
        <v>0</v>
      </c>
      <c r="W5" s="48"/>
      <c r="X5" s="48"/>
      <c r="Y5" s="48"/>
      <c r="Z5" s="48"/>
      <c r="AA5" s="48"/>
      <c r="AB5" s="48"/>
      <c r="AC5" s="48"/>
      <c r="AD5" s="48"/>
    </row>
    <row r="6" spans="1:30" x14ac:dyDescent="0.3">
      <c r="A6" s="114" t="s">
        <v>126</v>
      </c>
      <c r="B6" s="114"/>
      <c r="C6" s="48">
        <f>-'I-NBKB&amp;BTW'!E42</f>
        <v>0</v>
      </c>
      <c r="D6" s="48">
        <f>-'I-NBKB&amp;BTW'!F42</f>
        <v>0</v>
      </c>
      <c r="E6" s="48">
        <f>-'I-NBKB&amp;BTW'!G42</f>
        <v>0</v>
      </c>
      <c r="F6" s="48">
        <f>-'I-NBKB&amp;BTW'!H42</f>
        <v>0</v>
      </c>
      <c r="G6" s="48">
        <f>-'I-NBKB&amp;BTW'!I42</f>
        <v>0</v>
      </c>
      <c r="H6" s="48">
        <f>-'I-NBKB&amp;BTW'!J42</f>
        <v>0</v>
      </c>
      <c r="I6" s="48">
        <f>-'I-NBKB&amp;BTW'!K42</f>
        <v>0</v>
      </c>
      <c r="J6" s="48">
        <f>-'I-NBKB&amp;BTW'!L42</f>
        <v>0</v>
      </c>
      <c r="K6" s="48">
        <f>-'I-NBKB&amp;BTW'!M42</f>
        <v>0</v>
      </c>
      <c r="L6" s="48">
        <f>-'I-NBKB&amp;BTW'!N42</f>
        <v>0</v>
      </c>
      <c r="M6" s="48">
        <f>-'I-NBKB&amp;BTW'!O42</f>
        <v>0</v>
      </c>
      <c r="N6" s="48">
        <f>-'I-NBKB&amp;BTW'!P42</f>
        <v>0</v>
      </c>
      <c r="O6" s="48">
        <f>-'I-NBKB&amp;BTW'!Q42</f>
        <v>0</v>
      </c>
      <c r="P6" s="48">
        <f>-'I-NBKB&amp;BTW'!R42</f>
        <v>0</v>
      </c>
      <c r="Q6" s="48">
        <f>-'I-NBKB&amp;BTW'!S42</f>
        <v>0</v>
      </c>
      <c r="R6" s="48">
        <f>-'I-NBKB&amp;BTW'!T42</f>
        <v>0</v>
      </c>
      <c r="S6" s="48">
        <f>-'I-NBKB&amp;BTW'!U42</f>
        <v>0</v>
      </c>
      <c r="T6" s="48">
        <f>-'I-NBKB&amp;BTW'!V42</f>
        <v>0</v>
      </c>
      <c r="U6" s="48">
        <f>-'I-NBKB&amp;BTW'!W42</f>
        <v>0</v>
      </c>
      <c r="V6" s="48">
        <f>-'I-NBKB&amp;BTW'!X42</f>
        <v>0</v>
      </c>
    </row>
    <row r="7" spans="1:30" x14ac:dyDescent="0.3">
      <c r="A7" s="114" t="s">
        <v>257</v>
      </c>
      <c r="B7" s="11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30" s="86" customFormat="1" x14ac:dyDescent="0.3">
      <c r="A8" s="188" t="str">
        <f>'I-NBKB&amp;BTW'!A43</f>
        <v>BTW op omzet</v>
      </c>
      <c r="B8" s="222"/>
      <c r="C8" s="87">
        <f>'I-NBKB&amp;BTW'!E43</f>
        <v>0</v>
      </c>
      <c r="D8" s="87">
        <f>'I-NBKB&amp;BTW'!F43</f>
        <v>0</v>
      </c>
      <c r="E8" s="87">
        <f>'I-NBKB&amp;BTW'!G43</f>
        <v>0</v>
      </c>
      <c r="F8" s="87">
        <f>'I-NBKB&amp;BTW'!H43</f>
        <v>0</v>
      </c>
      <c r="G8" s="87">
        <f>'I-NBKB&amp;BTW'!I43</f>
        <v>0</v>
      </c>
      <c r="H8" s="87">
        <f>'I-NBKB&amp;BTW'!J43</f>
        <v>0</v>
      </c>
      <c r="I8" s="87">
        <f>'I-NBKB&amp;BTW'!K43</f>
        <v>0</v>
      </c>
      <c r="J8" s="87">
        <f>'I-NBKB&amp;BTW'!L43</f>
        <v>0</v>
      </c>
      <c r="K8" s="87">
        <f>'I-NBKB&amp;BTW'!M43</f>
        <v>0</v>
      </c>
      <c r="L8" s="87">
        <f>'I-NBKB&amp;BTW'!N43</f>
        <v>0</v>
      </c>
      <c r="M8" s="87">
        <f>'I-NBKB&amp;BTW'!O43</f>
        <v>0</v>
      </c>
      <c r="N8" s="87">
        <f>'I-NBKB&amp;BTW'!P43</f>
        <v>0</v>
      </c>
      <c r="O8" s="87">
        <f>'I-NBKB&amp;BTW'!Q43</f>
        <v>0</v>
      </c>
      <c r="P8" s="87">
        <f>'I-NBKB&amp;BTW'!R43</f>
        <v>0</v>
      </c>
      <c r="Q8" s="87">
        <f>'I-NBKB&amp;BTW'!S43</f>
        <v>0</v>
      </c>
      <c r="R8" s="87">
        <f>'I-NBKB&amp;BTW'!T43</f>
        <v>0</v>
      </c>
      <c r="S8" s="87">
        <f>'I-NBKB&amp;BTW'!U43</f>
        <v>0</v>
      </c>
      <c r="T8" s="87">
        <f>'I-NBKB&amp;BTW'!V43</f>
        <v>0</v>
      </c>
      <c r="U8" s="87">
        <f>'I-NBKB&amp;BTW'!W43</f>
        <v>0</v>
      </c>
      <c r="V8" s="87">
        <f>'I-NBKB&amp;BTW'!X43</f>
        <v>0</v>
      </c>
    </row>
    <row r="9" spans="1:30" s="86" customFormat="1" x14ac:dyDescent="0.3">
      <c r="A9" s="188" t="str">
        <f>'I-NBKB&amp;BTW'!A44</f>
        <v>BTW op kosten</v>
      </c>
      <c r="B9" s="222"/>
      <c r="C9" s="87">
        <f>-'I-NBKB&amp;BTW'!E44</f>
        <v>0</v>
      </c>
      <c r="D9" s="87">
        <f>-'I-NBKB&amp;BTW'!F44</f>
        <v>0</v>
      </c>
      <c r="E9" s="87">
        <f>-'I-NBKB&amp;BTW'!G44</f>
        <v>0</v>
      </c>
      <c r="F9" s="87">
        <f>-'I-NBKB&amp;BTW'!H44</f>
        <v>0</v>
      </c>
      <c r="G9" s="87">
        <f>-'I-NBKB&amp;BTW'!I44</f>
        <v>0</v>
      </c>
      <c r="H9" s="87">
        <f>-'I-NBKB&amp;BTW'!J44</f>
        <v>0</v>
      </c>
      <c r="I9" s="87">
        <f>-'I-NBKB&amp;BTW'!K44</f>
        <v>0</v>
      </c>
      <c r="J9" s="87">
        <f>-'I-NBKB&amp;BTW'!L44</f>
        <v>0</v>
      </c>
      <c r="K9" s="87">
        <f>-'I-NBKB&amp;BTW'!M44</f>
        <v>0</v>
      </c>
      <c r="L9" s="87">
        <f>-'I-NBKB&amp;BTW'!N44</f>
        <v>0</v>
      </c>
      <c r="M9" s="87">
        <f>-'I-NBKB&amp;BTW'!O44</f>
        <v>0</v>
      </c>
      <c r="N9" s="87">
        <f>-'I-NBKB&amp;BTW'!P44</f>
        <v>0</v>
      </c>
      <c r="O9" s="87">
        <f>-'I-NBKB&amp;BTW'!Q44</f>
        <v>0</v>
      </c>
      <c r="P9" s="87">
        <f>-'I-NBKB&amp;BTW'!R44</f>
        <v>0</v>
      </c>
      <c r="Q9" s="87">
        <f>-'I-NBKB&amp;BTW'!S44</f>
        <v>0</v>
      </c>
      <c r="R9" s="87">
        <f>-'I-NBKB&amp;BTW'!T44</f>
        <v>0</v>
      </c>
      <c r="S9" s="87">
        <f>-'I-NBKB&amp;BTW'!U44</f>
        <v>0</v>
      </c>
      <c r="T9" s="87">
        <f>-'I-NBKB&amp;BTW'!V44</f>
        <v>0</v>
      </c>
      <c r="U9" s="87">
        <f>-'I-NBKB&amp;BTW'!W44</f>
        <v>0</v>
      </c>
      <c r="V9" s="87">
        <f>-'I-NBKB&amp;BTW'!X44</f>
        <v>0</v>
      </c>
    </row>
    <row r="10" spans="1:30" s="86" customFormat="1" x14ac:dyDescent="0.3">
      <c r="A10" s="188" t="str">
        <f>'I-NBKB&amp;BTW'!A45</f>
        <v>BTW op investeringen</v>
      </c>
      <c r="B10" s="222"/>
      <c r="C10" s="87">
        <f>-'I-NBKB&amp;BTW'!E45</f>
        <v>0</v>
      </c>
      <c r="D10" s="87">
        <f>-'I-NBKB&amp;BTW'!F45</f>
        <v>0</v>
      </c>
      <c r="E10" s="87">
        <f>-'I-NBKB&amp;BTW'!G45</f>
        <v>0</v>
      </c>
      <c r="F10" s="87">
        <f>-'I-NBKB&amp;BTW'!H45</f>
        <v>0</v>
      </c>
      <c r="G10" s="87">
        <f>-'I-NBKB&amp;BTW'!I45</f>
        <v>0</v>
      </c>
      <c r="H10" s="87">
        <f>-'I-NBKB&amp;BTW'!J45</f>
        <v>0</v>
      </c>
      <c r="I10" s="87">
        <f>-'I-NBKB&amp;BTW'!K45</f>
        <v>0</v>
      </c>
      <c r="J10" s="87">
        <f>-'I-NBKB&amp;BTW'!L45</f>
        <v>0</v>
      </c>
      <c r="K10" s="87">
        <f>-'I-NBKB&amp;BTW'!M45</f>
        <v>0</v>
      </c>
      <c r="L10" s="87">
        <f>-'I-NBKB&amp;BTW'!N45</f>
        <v>0</v>
      </c>
      <c r="M10" s="87">
        <f>-'I-NBKB&amp;BTW'!O45</f>
        <v>0</v>
      </c>
      <c r="N10" s="87">
        <f>-'I-NBKB&amp;BTW'!P45</f>
        <v>0</v>
      </c>
      <c r="O10" s="87">
        <f>-'I-NBKB&amp;BTW'!Q45</f>
        <v>0</v>
      </c>
      <c r="P10" s="87">
        <f>-'I-NBKB&amp;BTW'!R45</f>
        <v>0</v>
      </c>
      <c r="Q10" s="87">
        <f>-'I-NBKB&amp;BTW'!S45</f>
        <v>0</v>
      </c>
      <c r="R10" s="87">
        <f>-'I-NBKB&amp;BTW'!T45</f>
        <v>0</v>
      </c>
      <c r="S10" s="87">
        <f>-'I-NBKB&amp;BTW'!U45</f>
        <v>0</v>
      </c>
      <c r="T10" s="87">
        <f>-'I-NBKB&amp;BTW'!V45</f>
        <v>0</v>
      </c>
      <c r="U10" s="87">
        <f>-'I-NBKB&amp;BTW'!W45</f>
        <v>0</v>
      </c>
      <c r="V10" s="87">
        <f>-'I-NBKB&amp;BTW'!X45</f>
        <v>0</v>
      </c>
    </row>
    <row r="11" spans="1:30" s="86" customFormat="1" x14ac:dyDescent="0.3">
      <c r="A11" s="188" t="str">
        <f>'I-NBKB&amp;BTW'!A46</f>
        <v>Inkomende (uitgaande) betaling saldo BTW</v>
      </c>
      <c r="B11" s="222"/>
      <c r="C11" s="87">
        <f>'I-NBKB&amp;BTW'!E46</f>
        <v>0</v>
      </c>
      <c r="D11" s="87">
        <f>'I-NBKB&amp;BTW'!F46</f>
        <v>0</v>
      </c>
      <c r="E11" s="87">
        <f>'I-NBKB&amp;BTW'!G46</f>
        <v>0</v>
      </c>
      <c r="F11" s="87">
        <f>'I-NBKB&amp;BTW'!H46</f>
        <v>0</v>
      </c>
      <c r="G11" s="87">
        <f>'I-NBKB&amp;BTW'!I46</f>
        <v>0</v>
      </c>
      <c r="H11" s="87">
        <f>'I-NBKB&amp;BTW'!J46</f>
        <v>0</v>
      </c>
      <c r="I11" s="87">
        <f>'I-NBKB&amp;BTW'!K46</f>
        <v>0</v>
      </c>
      <c r="J11" s="87">
        <f>'I-NBKB&amp;BTW'!L46</f>
        <v>0</v>
      </c>
      <c r="K11" s="87">
        <f>'I-NBKB&amp;BTW'!M46</f>
        <v>0</v>
      </c>
      <c r="L11" s="87">
        <f>'I-NBKB&amp;BTW'!N46</f>
        <v>0</v>
      </c>
      <c r="M11" s="87">
        <f>'I-NBKB&amp;BTW'!O46</f>
        <v>0</v>
      </c>
      <c r="N11" s="87">
        <f>'I-NBKB&amp;BTW'!P46</f>
        <v>0</v>
      </c>
      <c r="O11" s="87">
        <f>'I-NBKB&amp;BTW'!Q46</f>
        <v>0</v>
      </c>
      <c r="P11" s="87">
        <f>'I-NBKB&amp;BTW'!R46</f>
        <v>0</v>
      </c>
      <c r="Q11" s="87">
        <f>'I-NBKB&amp;BTW'!S46</f>
        <v>0</v>
      </c>
      <c r="R11" s="87">
        <f>'I-NBKB&amp;BTW'!T46</f>
        <v>0</v>
      </c>
      <c r="S11" s="87">
        <f>'I-NBKB&amp;BTW'!U46</f>
        <v>0</v>
      </c>
      <c r="T11" s="87">
        <f>'I-NBKB&amp;BTW'!V46</f>
        <v>0</v>
      </c>
      <c r="U11" s="87">
        <f>'I-NBKB&amp;BTW'!W46</f>
        <v>0</v>
      </c>
      <c r="V11" s="87">
        <f>'I-NBKB&amp;BTW'!X46</f>
        <v>0</v>
      </c>
    </row>
    <row r="12" spans="1:30" x14ac:dyDescent="0.3">
      <c r="A12" s="188"/>
      <c r="B12" s="114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30" s="81" customFormat="1" x14ac:dyDescent="0.3">
      <c r="A13" s="115" t="s">
        <v>235</v>
      </c>
      <c r="B13" s="115"/>
      <c r="C13" s="82">
        <f>SUM(C3:C11)</f>
        <v>0</v>
      </c>
      <c r="D13" s="82">
        <f t="shared" ref="D13:V13" si="0">SUM(D3:D11)</f>
        <v>0</v>
      </c>
      <c r="E13" s="82">
        <f t="shared" si="0"/>
        <v>0</v>
      </c>
      <c r="F13" s="82">
        <f t="shared" si="0"/>
        <v>0</v>
      </c>
      <c r="G13" s="82">
        <f t="shared" si="0"/>
        <v>0</v>
      </c>
      <c r="H13" s="82">
        <f t="shared" si="0"/>
        <v>0</v>
      </c>
      <c r="I13" s="82">
        <f t="shared" si="0"/>
        <v>0</v>
      </c>
      <c r="J13" s="82">
        <f t="shared" si="0"/>
        <v>0</v>
      </c>
      <c r="K13" s="82">
        <f t="shared" si="0"/>
        <v>0</v>
      </c>
      <c r="L13" s="82">
        <f t="shared" si="0"/>
        <v>0</v>
      </c>
      <c r="M13" s="82">
        <f t="shared" si="0"/>
        <v>0</v>
      </c>
      <c r="N13" s="82">
        <f t="shared" si="0"/>
        <v>0</v>
      </c>
      <c r="O13" s="82">
        <f t="shared" si="0"/>
        <v>0</v>
      </c>
      <c r="P13" s="82">
        <f t="shared" si="0"/>
        <v>0</v>
      </c>
      <c r="Q13" s="82">
        <f t="shared" si="0"/>
        <v>0</v>
      </c>
      <c r="R13" s="82">
        <f t="shared" si="0"/>
        <v>0</v>
      </c>
      <c r="S13" s="82">
        <f t="shared" si="0"/>
        <v>0</v>
      </c>
      <c r="T13" s="82">
        <f t="shared" si="0"/>
        <v>0</v>
      </c>
      <c r="U13" s="82">
        <f t="shared" si="0"/>
        <v>0</v>
      </c>
      <c r="V13" s="82">
        <f t="shared" si="0"/>
        <v>0</v>
      </c>
    </row>
    <row r="14" spans="1:30" x14ac:dyDescent="0.3">
      <c r="A14" s="46"/>
      <c r="B14" s="46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30" x14ac:dyDescent="0.3">
      <c r="A15" s="114" t="s">
        <v>128</v>
      </c>
      <c r="B15" s="114"/>
      <c r="C15" s="48">
        <f>'I-Finan'!J31</f>
        <v>0</v>
      </c>
      <c r="D15" s="48">
        <f>'I-Finan'!K31</f>
        <v>0</v>
      </c>
      <c r="E15" s="48">
        <f>'I-Finan'!L31</f>
        <v>0</v>
      </c>
      <c r="F15" s="48">
        <f>'I-Finan'!M31</f>
        <v>0</v>
      </c>
      <c r="G15" s="48">
        <f>'I-Finan'!N31</f>
        <v>0</v>
      </c>
      <c r="H15" s="48">
        <f>'I-Finan'!O31</f>
        <v>0</v>
      </c>
      <c r="I15" s="48">
        <f>'I-Finan'!P31</f>
        <v>0</v>
      </c>
      <c r="J15" s="48">
        <f>'I-Finan'!Q31</f>
        <v>0</v>
      </c>
      <c r="K15" s="48">
        <f>'I-Finan'!R31</f>
        <v>0</v>
      </c>
      <c r="L15" s="48">
        <f>'I-Finan'!S31</f>
        <v>0</v>
      </c>
      <c r="M15" s="48">
        <f>'I-Finan'!T31</f>
        <v>0</v>
      </c>
      <c r="N15" s="48">
        <f>'I-Finan'!U31</f>
        <v>0</v>
      </c>
      <c r="O15" s="48">
        <f>'I-Finan'!V31</f>
        <v>0</v>
      </c>
      <c r="P15" s="48">
        <f>'I-Finan'!W31</f>
        <v>0</v>
      </c>
      <c r="Q15" s="48">
        <f>'I-Finan'!X31</f>
        <v>0</v>
      </c>
      <c r="R15" s="48">
        <f>'I-Finan'!Y31</f>
        <v>0</v>
      </c>
      <c r="S15" s="48">
        <f>'I-Finan'!Z31</f>
        <v>0</v>
      </c>
      <c r="T15" s="48">
        <f>'I-Finan'!AA31</f>
        <v>0</v>
      </c>
      <c r="U15" s="48">
        <f>'I-Finan'!AB31</f>
        <v>0</v>
      </c>
      <c r="V15" s="48">
        <f>'I-Finan'!AC31</f>
        <v>0</v>
      </c>
    </row>
    <row r="16" spans="1:30" x14ac:dyDescent="0.3">
      <c r="A16" s="114" t="s">
        <v>236</v>
      </c>
      <c r="B16" s="114"/>
      <c r="C16" s="48">
        <f>'I-Finan'!J32</f>
        <v>0</v>
      </c>
      <c r="D16" s="48">
        <f>'I-Finan'!K32</f>
        <v>0</v>
      </c>
      <c r="E16" s="48">
        <f>'I-Finan'!L32</f>
        <v>0</v>
      </c>
      <c r="F16" s="48">
        <f>'I-Finan'!M32</f>
        <v>0</v>
      </c>
      <c r="G16" s="48">
        <f>'I-Finan'!N32</f>
        <v>0</v>
      </c>
      <c r="H16" s="48">
        <f>'I-Finan'!O32</f>
        <v>0</v>
      </c>
      <c r="I16" s="48">
        <f>'I-Finan'!P32</f>
        <v>0</v>
      </c>
      <c r="J16" s="48">
        <f>'I-Finan'!Q32</f>
        <v>0</v>
      </c>
      <c r="K16" s="48">
        <f>'I-Finan'!R32</f>
        <v>0</v>
      </c>
      <c r="L16" s="48">
        <f>'I-Finan'!S32</f>
        <v>0</v>
      </c>
      <c r="M16" s="48">
        <f>'I-Finan'!T32</f>
        <v>0</v>
      </c>
      <c r="N16" s="48">
        <f>'I-Finan'!U32</f>
        <v>0</v>
      </c>
      <c r="O16" s="48">
        <f>'I-Finan'!V32</f>
        <v>0</v>
      </c>
      <c r="P16" s="48">
        <f>'I-Finan'!W32</f>
        <v>0</v>
      </c>
      <c r="Q16" s="48">
        <f>'I-Finan'!X32</f>
        <v>0</v>
      </c>
      <c r="R16" s="48">
        <f>'I-Finan'!Y32</f>
        <v>0</v>
      </c>
      <c r="S16" s="48">
        <f>'I-Finan'!Z32</f>
        <v>0</v>
      </c>
      <c r="T16" s="48">
        <f>'I-Finan'!AA32</f>
        <v>0</v>
      </c>
      <c r="U16" s="48">
        <f>'I-Finan'!AB32</f>
        <v>0</v>
      </c>
      <c r="V16" s="48">
        <f>'I-Finan'!AC32</f>
        <v>0</v>
      </c>
    </row>
    <row r="17" spans="1:22" x14ac:dyDescent="0.3">
      <c r="A17" s="114" t="s">
        <v>238</v>
      </c>
      <c r="B17" s="114"/>
      <c r="C17" s="48">
        <f>'I-Finan'!J33</f>
        <v>0</v>
      </c>
      <c r="D17" s="48">
        <f>'I-Finan'!K33</f>
        <v>0</v>
      </c>
      <c r="E17" s="48">
        <f>'I-Finan'!L33</f>
        <v>0</v>
      </c>
      <c r="F17" s="48">
        <f>'I-Finan'!M33</f>
        <v>0</v>
      </c>
      <c r="G17" s="48">
        <f>'I-Finan'!N33</f>
        <v>0</v>
      </c>
      <c r="H17" s="48">
        <f>'I-Finan'!O33</f>
        <v>0</v>
      </c>
      <c r="I17" s="48">
        <f>'I-Finan'!P33</f>
        <v>0</v>
      </c>
      <c r="J17" s="48">
        <f>'I-Finan'!Q33</f>
        <v>0</v>
      </c>
      <c r="K17" s="48">
        <f>'I-Finan'!R33</f>
        <v>0</v>
      </c>
      <c r="L17" s="48">
        <f>'I-Finan'!S33</f>
        <v>0</v>
      </c>
      <c r="M17" s="48">
        <f>'I-Finan'!T33</f>
        <v>0</v>
      </c>
      <c r="N17" s="48">
        <f>'I-Finan'!U33</f>
        <v>0</v>
      </c>
      <c r="O17" s="48">
        <f>'I-Finan'!V33</f>
        <v>0</v>
      </c>
      <c r="P17" s="48">
        <f>'I-Finan'!W33</f>
        <v>0</v>
      </c>
      <c r="Q17" s="48">
        <f>'I-Finan'!X33</f>
        <v>0</v>
      </c>
      <c r="R17" s="48">
        <f>'I-Finan'!Y33</f>
        <v>0</v>
      </c>
      <c r="S17" s="48">
        <f>'I-Finan'!Z33</f>
        <v>0</v>
      </c>
      <c r="T17" s="48">
        <f>'I-Finan'!AA33</f>
        <v>0</v>
      </c>
      <c r="U17" s="48">
        <f>'I-Finan'!AB33</f>
        <v>0</v>
      </c>
      <c r="V17" s="48">
        <f>'I-Finan'!AC33</f>
        <v>0</v>
      </c>
    </row>
    <row r="18" spans="1:22" x14ac:dyDescent="0.3">
      <c r="A18" s="114" t="s">
        <v>237</v>
      </c>
      <c r="B18" s="114"/>
      <c r="C18" s="48">
        <f>'I-Finan'!J34</f>
        <v>0</v>
      </c>
      <c r="D18" s="48">
        <f>'I-Finan'!K34</f>
        <v>0</v>
      </c>
      <c r="E18" s="48">
        <f>'I-Finan'!L34</f>
        <v>0</v>
      </c>
      <c r="F18" s="48">
        <f>'I-Finan'!M34</f>
        <v>0</v>
      </c>
      <c r="G18" s="48">
        <f>'I-Finan'!N34</f>
        <v>0</v>
      </c>
      <c r="H18" s="48">
        <f>'I-Finan'!O34</f>
        <v>0</v>
      </c>
      <c r="I18" s="48">
        <f>'I-Finan'!P34</f>
        <v>0</v>
      </c>
      <c r="J18" s="48">
        <f>'I-Finan'!Q34</f>
        <v>0</v>
      </c>
      <c r="K18" s="48">
        <f>'I-Finan'!R34</f>
        <v>0</v>
      </c>
      <c r="L18" s="48">
        <f>'I-Finan'!S34</f>
        <v>0</v>
      </c>
      <c r="M18" s="48">
        <f>'I-Finan'!T34</f>
        <v>0</v>
      </c>
      <c r="N18" s="48">
        <f>'I-Finan'!U34</f>
        <v>0</v>
      </c>
      <c r="O18" s="48">
        <f>'I-Finan'!V34</f>
        <v>0</v>
      </c>
      <c r="P18" s="48">
        <f>'I-Finan'!W34</f>
        <v>0</v>
      </c>
      <c r="Q18" s="48">
        <f>'I-Finan'!X34</f>
        <v>0</v>
      </c>
      <c r="R18" s="48">
        <f>'I-Finan'!Y34</f>
        <v>0</v>
      </c>
      <c r="S18" s="48">
        <f>'I-Finan'!Z34</f>
        <v>0</v>
      </c>
      <c r="T18" s="48">
        <f>'I-Finan'!AA34</f>
        <v>0</v>
      </c>
      <c r="U18" s="48">
        <f>'I-Finan'!AB34</f>
        <v>0</v>
      </c>
      <c r="V18" s="48">
        <f>'I-Finan'!AC34</f>
        <v>0</v>
      </c>
    </row>
    <row r="19" spans="1:22" x14ac:dyDescent="0.3">
      <c r="A19" s="114" t="s">
        <v>243</v>
      </c>
      <c r="B19" s="114"/>
      <c r="C19" s="48">
        <f>'I-Assumpties'!G18</f>
        <v>0</v>
      </c>
      <c r="D19" s="48">
        <f>'I-Assumpties'!H18</f>
        <v>0</v>
      </c>
      <c r="E19" s="48">
        <f>'I-Assumpties'!I18</f>
        <v>0</v>
      </c>
      <c r="F19" s="48">
        <f>'I-Assumpties'!J18</f>
        <v>0</v>
      </c>
      <c r="G19" s="48">
        <f>'I-Assumpties'!K18</f>
        <v>0</v>
      </c>
      <c r="H19" s="48">
        <f>'I-Assumpties'!L18</f>
        <v>0</v>
      </c>
      <c r="I19" s="48">
        <f>'I-Assumpties'!M18</f>
        <v>0</v>
      </c>
      <c r="J19" s="48">
        <f>'I-Assumpties'!N18</f>
        <v>0</v>
      </c>
      <c r="K19" s="48">
        <f>'I-Assumpties'!O18</f>
        <v>0</v>
      </c>
      <c r="L19" s="48">
        <f>'I-Assumpties'!P18</f>
        <v>0</v>
      </c>
      <c r="M19" s="48">
        <f>'I-Assumpties'!Q18</f>
        <v>0</v>
      </c>
      <c r="N19" s="48">
        <f>'I-Assumpties'!R18</f>
        <v>0</v>
      </c>
      <c r="O19" s="48">
        <f>'I-Assumpties'!S18</f>
        <v>0</v>
      </c>
      <c r="P19" s="48">
        <f>'I-Assumpties'!T18</f>
        <v>0</v>
      </c>
      <c r="Q19" s="48">
        <f>'I-Assumpties'!U18</f>
        <v>0</v>
      </c>
      <c r="R19" s="48">
        <f>'I-Assumpties'!V18</f>
        <v>0</v>
      </c>
      <c r="S19" s="48">
        <f>'I-Assumpties'!W18</f>
        <v>0</v>
      </c>
      <c r="T19" s="48">
        <f>'I-Assumpties'!X18</f>
        <v>0</v>
      </c>
      <c r="U19" s="48">
        <f>'I-Assumpties'!Y18</f>
        <v>0</v>
      </c>
      <c r="V19" s="48">
        <f>'I-Assumpties'!Z18</f>
        <v>0</v>
      </c>
    </row>
    <row r="20" spans="1:22" s="81" customFormat="1" x14ac:dyDescent="0.3">
      <c r="A20" s="173" t="s">
        <v>239</v>
      </c>
      <c r="B20" s="116"/>
      <c r="C20" s="82">
        <f>SUM(C15:C19)</f>
        <v>0</v>
      </c>
      <c r="D20" s="82">
        <f t="shared" ref="D20:V20" si="1">SUM(D15:D19)</f>
        <v>0</v>
      </c>
      <c r="E20" s="82">
        <f t="shared" si="1"/>
        <v>0</v>
      </c>
      <c r="F20" s="82">
        <f t="shared" si="1"/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2">
        <f t="shared" si="1"/>
        <v>0</v>
      </c>
      <c r="L20" s="82">
        <f t="shared" si="1"/>
        <v>0</v>
      </c>
      <c r="M20" s="82">
        <f t="shared" si="1"/>
        <v>0</v>
      </c>
      <c r="N20" s="82">
        <f t="shared" si="1"/>
        <v>0</v>
      </c>
      <c r="O20" s="82">
        <f t="shared" si="1"/>
        <v>0</v>
      </c>
      <c r="P20" s="82">
        <f t="shared" si="1"/>
        <v>0</v>
      </c>
      <c r="Q20" s="82">
        <f t="shared" si="1"/>
        <v>0</v>
      </c>
      <c r="R20" s="82">
        <f t="shared" si="1"/>
        <v>0</v>
      </c>
      <c r="S20" s="82">
        <f t="shared" si="1"/>
        <v>0</v>
      </c>
      <c r="T20" s="82">
        <f t="shared" si="1"/>
        <v>0</v>
      </c>
      <c r="U20" s="82">
        <f t="shared" si="1"/>
        <v>0</v>
      </c>
      <c r="V20" s="82">
        <f t="shared" si="1"/>
        <v>0</v>
      </c>
    </row>
    <row r="22" spans="1:22" x14ac:dyDescent="0.3">
      <c r="A22" s="114" t="s">
        <v>127</v>
      </c>
      <c r="B22" s="114"/>
      <c r="C22" s="48">
        <f>'O-Result'!C24</f>
        <v>0</v>
      </c>
      <c r="D22" s="48">
        <f>'O-Result'!D24</f>
        <v>0</v>
      </c>
      <c r="E22" s="48">
        <f>'O-Result'!E24</f>
        <v>0</v>
      </c>
      <c r="F22" s="48">
        <f>'O-Result'!F24</f>
        <v>0</v>
      </c>
      <c r="G22" s="48">
        <f>'O-Result'!G24</f>
        <v>0</v>
      </c>
      <c r="H22" s="48">
        <f>'O-Result'!H24</f>
        <v>0</v>
      </c>
      <c r="I22" s="48">
        <f>'O-Result'!I24</f>
        <v>0</v>
      </c>
      <c r="J22" s="48">
        <f>'O-Result'!J24</f>
        <v>0</v>
      </c>
      <c r="K22" s="48">
        <f>'O-Result'!K24</f>
        <v>0</v>
      </c>
      <c r="L22" s="48">
        <f>'O-Result'!L24</f>
        <v>0</v>
      </c>
      <c r="M22" s="48">
        <f>'O-Result'!M24</f>
        <v>0</v>
      </c>
      <c r="N22" s="48">
        <f>'O-Result'!N24</f>
        <v>0</v>
      </c>
      <c r="O22" s="48">
        <f>'O-Result'!O24</f>
        <v>0</v>
      </c>
      <c r="P22" s="48">
        <f>'O-Result'!P24</f>
        <v>0</v>
      </c>
      <c r="Q22" s="48">
        <f>'O-Result'!Q24</f>
        <v>0</v>
      </c>
      <c r="R22" s="48">
        <f>'O-Result'!R24</f>
        <v>0</v>
      </c>
      <c r="S22" s="48">
        <f>'O-Result'!S24</f>
        <v>0</v>
      </c>
      <c r="T22" s="48">
        <f>'O-Result'!T24</f>
        <v>0</v>
      </c>
      <c r="U22" s="48">
        <f>'O-Result'!U24</f>
        <v>0</v>
      </c>
      <c r="V22" s="48">
        <f>'O-Result'!V24</f>
        <v>0</v>
      </c>
    </row>
    <row r="23" spans="1:22" x14ac:dyDescent="0.3">
      <c r="A23" s="114"/>
      <c r="B23" s="114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s="81" customFormat="1" x14ac:dyDescent="0.3">
      <c r="A24" s="115" t="s">
        <v>240</v>
      </c>
      <c r="B24" s="115">
        <v>0</v>
      </c>
      <c r="C24" s="82">
        <f>C13+C20-C22</f>
        <v>0</v>
      </c>
      <c r="D24" s="82">
        <f t="shared" ref="D24:V24" si="2">D13+D20-D22</f>
        <v>0</v>
      </c>
      <c r="E24" s="82">
        <f t="shared" si="2"/>
        <v>0</v>
      </c>
      <c r="F24" s="82">
        <f t="shared" si="2"/>
        <v>0</v>
      </c>
      <c r="G24" s="82">
        <f t="shared" si="2"/>
        <v>0</v>
      </c>
      <c r="H24" s="82">
        <f t="shared" si="2"/>
        <v>0</v>
      </c>
      <c r="I24" s="82">
        <f t="shared" si="2"/>
        <v>0</v>
      </c>
      <c r="J24" s="82">
        <f t="shared" si="2"/>
        <v>0</v>
      </c>
      <c r="K24" s="82">
        <f t="shared" si="2"/>
        <v>0</v>
      </c>
      <c r="L24" s="82">
        <f t="shared" si="2"/>
        <v>0</v>
      </c>
      <c r="M24" s="82">
        <f t="shared" si="2"/>
        <v>0</v>
      </c>
      <c r="N24" s="82">
        <f t="shared" si="2"/>
        <v>0</v>
      </c>
      <c r="O24" s="82">
        <f t="shared" si="2"/>
        <v>0</v>
      </c>
      <c r="P24" s="82">
        <f t="shared" si="2"/>
        <v>0</v>
      </c>
      <c r="Q24" s="82">
        <f t="shared" si="2"/>
        <v>0</v>
      </c>
      <c r="R24" s="82">
        <f t="shared" si="2"/>
        <v>0</v>
      </c>
      <c r="S24" s="82">
        <f t="shared" si="2"/>
        <v>0</v>
      </c>
      <c r="T24" s="82">
        <f t="shared" si="2"/>
        <v>0</v>
      </c>
      <c r="U24" s="82">
        <f t="shared" si="2"/>
        <v>0</v>
      </c>
      <c r="V24" s="82">
        <f t="shared" si="2"/>
        <v>0</v>
      </c>
    </row>
    <row r="25" spans="1:22" x14ac:dyDescent="0.3">
      <c r="A25" s="46"/>
      <c r="B25" s="46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2" x14ac:dyDescent="0.3">
      <c r="A26" s="29" t="s">
        <v>129</v>
      </c>
      <c r="B26" s="117">
        <v>0</v>
      </c>
      <c r="C26" s="48">
        <f>C24</f>
        <v>0</v>
      </c>
      <c r="D26" s="48">
        <f>D24+C26</f>
        <v>0</v>
      </c>
      <c r="E26" s="48">
        <f t="shared" ref="E26:V26" si="3">E24+D26</f>
        <v>0</v>
      </c>
      <c r="F26" s="48">
        <f t="shared" si="3"/>
        <v>0</v>
      </c>
      <c r="G26" s="48">
        <f t="shared" si="3"/>
        <v>0</v>
      </c>
      <c r="H26" s="48">
        <f t="shared" si="3"/>
        <v>0</v>
      </c>
      <c r="I26" s="48">
        <f t="shared" si="3"/>
        <v>0</v>
      </c>
      <c r="J26" s="48">
        <f t="shared" si="3"/>
        <v>0</v>
      </c>
      <c r="K26" s="48">
        <f t="shared" si="3"/>
        <v>0</v>
      </c>
      <c r="L26" s="48">
        <f t="shared" si="3"/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  <c r="P26" s="48">
        <f t="shared" si="3"/>
        <v>0</v>
      </c>
      <c r="Q26" s="48">
        <f t="shared" si="3"/>
        <v>0</v>
      </c>
      <c r="R26" s="48">
        <f t="shared" si="3"/>
        <v>0</v>
      </c>
      <c r="S26" s="48">
        <f t="shared" si="3"/>
        <v>0</v>
      </c>
      <c r="T26" s="48">
        <f t="shared" si="3"/>
        <v>0</v>
      </c>
      <c r="U26" s="48">
        <f t="shared" si="3"/>
        <v>0</v>
      </c>
      <c r="V26" s="48">
        <f t="shared" si="3"/>
        <v>0</v>
      </c>
    </row>
    <row r="27" spans="1:22" x14ac:dyDescent="0.3">
      <c r="B27" s="46"/>
    </row>
    <row r="28" spans="1:22" x14ac:dyDescent="0.3">
      <c r="B28" s="46"/>
    </row>
    <row r="29" spans="1:22" s="70" customFormat="1" x14ac:dyDescent="0.3">
      <c r="A29" s="68" t="s">
        <v>76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spans="1:22" s="70" customFormat="1" x14ac:dyDescent="0.3">
      <c r="A30" s="70" t="s">
        <v>130</v>
      </c>
      <c r="C30" s="71">
        <f>C26</f>
        <v>0</v>
      </c>
      <c r="D30" s="71">
        <f t="shared" ref="D30:V30" si="4">D26</f>
        <v>0</v>
      </c>
      <c r="E30" s="71">
        <f t="shared" si="4"/>
        <v>0</v>
      </c>
      <c r="F30" s="71">
        <f t="shared" si="4"/>
        <v>0</v>
      </c>
      <c r="G30" s="71">
        <f t="shared" si="4"/>
        <v>0</v>
      </c>
      <c r="H30" s="71">
        <f t="shared" si="4"/>
        <v>0</v>
      </c>
      <c r="I30" s="71">
        <f t="shared" si="4"/>
        <v>0</v>
      </c>
      <c r="J30" s="71">
        <f t="shared" si="4"/>
        <v>0</v>
      </c>
      <c r="K30" s="71">
        <f t="shared" si="4"/>
        <v>0</v>
      </c>
      <c r="L30" s="71">
        <f t="shared" si="4"/>
        <v>0</v>
      </c>
      <c r="M30" s="71">
        <f t="shared" si="4"/>
        <v>0</v>
      </c>
      <c r="N30" s="71">
        <f t="shared" si="4"/>
        <v>0</v>
      </c>
      <c r="O30" s="71">
        <f t="shared" si="4"/>
        <v>0</v>
      </c>
      <c r="P30" s="71">
        <f t="shared" si="4"/>
        <v>0</v>
      </c>
      <c r="Q30" s="71">
        <f t="shared" si="4"/>
        <v>0</v>
      </c>
      <c r="R30" s="71">
        <f t="shared" si="4"/>
        <v>0</v>
      </c>
      <c r="S30" s="71">
        <f t="shared" si="4"/>
        <v>0</v>
      </c>
      <c r="T30" s="71">
        <f t="shared" si="4"/>
        <v>0</v>
      </c>
      <c r="U30" s="71">
        <f t="shared" si="4"/>
        <v>0</v>
      </c>
      <c r="V30" s="71">
        <f t="shared" si="4"/>
        <v>0</v>
      </c>
    </row>
    <row r="31" spans="1:22" s="70" customFormat="1" x14ac:dyDescent="0.3"/>
    <row r="32" spans="1:22" s="70" customFormat="1" x14ac:dyDescent="0.3">
      <c r="A32" s="68"/>
    </row>
    <row r="33" spans="3:22" s="70" customFormat="1" x14ac:dyDescent="0.3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</sheetData>
  <phoneticPr fontId="4" type="noConversion"/>
  <printOptions horizontalCentered="1"/>
  <pageMargins left="0.23622047244094491" right="0.26" top="0.73" bottom="0.86614173228346458" header="0.37" footer="0.51181102362204722"/>
  <pageSetup paperSize="9" scale="60" orientation="landscape" horizontalDpi="300" verticalDpi="300" r:id="rId1"/>
  <headerFooter alignWithMargins="0">
    <oddHeader>&amp;A</oddHeader>
    <oddFooter>&amp;L&amp;12CONFIDENTIAL&amp;C&amp;12Version 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E93A-5EEC-44C6-8F96-1884B81166F9}">
  <sheetPr>
    <pageSetUpPr fitToPage="1"/>
  </sheetPr>
  <dimension ref="A1"/>
  <sheetViews>
    <sheetView showGridLines="0" workbookViewId="0">
      <selection activeCell="V23" sqref="V23"/>
    </sheetView>
  </sheetViews>
  <sheetFormatPr defaultRowHeight="12.5" x14ac:dyDescent="0.25"/>
  <sheetData/>
  <pageMargins left="0.7" right="0.7" top="0.75" bottom="0.75" header="0.3" footer="0.3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82E3-AE5C-43AD-B004-517A995A41F6}">
  <sheetPr>
    <pageSetUpPr fitToPage="1"/>
  </sheetPr>
  <dimension ref="A1"/>
  <sheetViews>
    <sheetView showGridLines="0" workbookViewId="0">
      <selection activeCell="M39" sqref="M39"/>
    </sheetView>
  </sheetViews>
  <sheetFormatPr defaultRowHeight="12.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8"/>
  <sheetViews>
    <sheetView showGridLines="0" zoomScale="7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F40" sqref="F40"/>
    </sheetView>
  </sheetViews>
  <sheetFormatPr defaultColWidth="11.54296875" defaultRowHeight="15.5" x14ac:dyDescent="0.35"/>
  <cols>
    <col min="1" max="1" width="46.54296875" style="94" bestFit="1" customWidth="1"/>
    <col min="2" max="2" width="4.90625" style="94" customWidth="1"/>
    <col min="3" max="22" width="22.6328125" style="94" customWidth="1"/>
    <col min="23" max="16384" width="11.54296875" style="94"/>
  </cols>
  <sheetData>
    <row r="1" spans="1:22" s="95" customFormat="1" x14ac:dyDescent="0.35"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19</v>
      </c>
      <c r="R1" s="3" t="s">
        <v>20</v>
      </c>
      <c r="S1" s="3" t="s">
        <v>21</v>
      </c>
      <c r="T1" s="3" t="s">
        <v>22</v>
      </c>
      <c r="U1" s="3" t="s">
        <v>23</v>
      </c>
      <c r="V1" s="3" t="s">
        <v>24</v>
      </c>
    </row>
    <row r="2" spans="1:22" x14ac:dyDescent="0.35">
      <c r="A2" s="118" t="s">
        <v>131</v>
      </c>
      <c r="B2" s="119"/>
      <c r="C2" s="118"/>
    </row>
    <row r="3" spans="1:22" x14ac:dyDescent="0.35">
      <c r="A3" s="118"/>
      <c r="B3" s="165"/>
      <c r="C3" s="118"/>
    </row>
    <row r="4" spans="1:22" x14ac:dyDescent="0.35">
      <c r="A4" s="120" t="s">
        <v>38</v>
      </c>
      <c r="B4" s="96"/>
      <c r="C4" s="7">
        <f>'I-Invest'!J45</f>
        <v>0</v>
      </c>
      <c r="D4" s="7">
        <f>'I-Invest'!K45</f>
        <v>0</v>
      </c>
      <c r="E4" s="7">
        <f>'I-Invest'!L45</f>
        <v>0</v>
      </c>
      <c r="F4" s="7">
        <f>'I-Invest'!M45</f>
        <v>0</v>
      </c>
      <c r="G4" s="7">
        <f>'I-Invest'!N45</f>
        <v>0</v>
      </c>
      <c r="H4" s="7">
        <f>'I-Invest'!O45</f>
        <v>0</v>
      </c>
      <c r="I4" s="7">
        <f>'I-Invest'!P45</f>
        <v>0</v>
      </c>
      <c r="J4" s="7">
        <f>'I-Invest'!Q45</f>
        <v>0</v>
      </c>
      <c r="K4" s="7">
        <f>'I-Invest'!R45</f>
        <v>0</v>
      </c>
      <c r="L4" s="7">
        <f>'I-Invest'!S45</f>
        <v>0</v>
      </c>
      <c r="M4" s="7">
        <f>'I-Invest'!T45</f>
        <v>0</v>
      </c>
      <c r="N4" s="7">
        <f>'I-Invest'!U45</f>
        <v>0</v>
      </c>
      <c r="O4" s="7">
        <f>'I-Invest'!V45</f>
        <v>0</v>
      </c>
      <c r="P4" s="7">
        <f>'I-Invest'!W45</f>
        <v>0</v>
      </c>
      <c r="Q4" s="7">
        <f>'I-Invest'!X45</f>
        <v>0</v>
      </c>
      <c r="R4" s="7">
        <f>'I-Invest'!Y45</f>
        <v>0</v>
      </c>
      <c r="S4" s="7">
        <f>'I-Invest'!Z45</f>
        <v>0</v>
      </c>
      <c r="T4" s="7">
        <f>'I-Invest'!AA45</f>
        <v>0</v>
      </c>
      <c r="U4" s="7">
        <f>'I-Invest'!AB45</f>
        <v>0</v>
      </c>
      <c r="V4" s="7">
        <f>'I-Invest'!AC45</f>
        <v>0</v>
      </c>
    </row>
    <row r="5" spans="1:22" x14ac:dyDescent="0.35">
      <c r="A5" s="120" t="s">
        <v>132</v>
      </c>
      <c r="B5" s="96"/>
      <c r="C5" s="7">
        <f>'I-Invest'!J46</f>
        <v>0</v>
      </c>
      <c r="D5" s="7">
        <f>'I-Invest'!K46</f>
        <v>0</v>
      </c>
      <c r="E5" s="7">
        <f>'I-Invest'!L46</f>
        <v>0</v>
      </c>
      <c r="F5" s="7">
        <f>'I-Invest'!M46</f>
        <v>0</v>
      </c>
      <c r="G5" s="7">
        <f>'I-Invest'!N46</f>
        <v>0</v>
      </c>
      <c r="H5" s="7">
        <f>'I-Invest'!O46</f>
        <v>0</v>
      </c>
      <c r="I5" s="7">
        <f>'I-Invest'!P46</f>
        <v>0</v>
      </c>
      <c r="J5" s="7">
        <f>'I-Invest'!Q46</f>
        <v>0</v>
      </c>
      <c r="K5" s="7">
        <f>'I-Invest'!R46</f>
        <v>0</v>
      </c>
      <c r="L5" s="7">
        <f>'I-Invest'!S46</f>
        <v>0</v>
      </c>
      <c r="M5" s="7">
        <f>'I-Invest'!T46</f>
        <v>0</v>
      </c>
      <c r="N5" s="7">
        <f>'I-Invest'!U46</f>
        <v>0</v>
      </c>
      <c r="O5" s="7">
        <f>'I-Invest'!V46</f>
        <v>0</v>
      </c>
      <c r="P5" s="7">
        <f>'I-Invest'!W46</f>
        <v>0</v>
      </c>
      <c r="Q5" s="7">
        <f>'I-Invest'!X46</f>
        <v>0</v>
      </c>
      <c r="R5" s="7">
        <f>'I-Invest'!Y46</f>
        <v>0</v>
      </c>
      <c r="S5" s="7">
        <f>'I-Invest'!Z46</f>
        <v>0</v>
      </c>
      <c r="T5" s="7">
        <f>'I-Invest'!AA46</f>
        <v>0</v>
      </c>
      <c r="U5" s="7">
        <f>'I-Invest'!AB46</f>
        <v>0</v>
      </c>
      <c r="V5" s="7">
        <f>'I-Invest'!AC46</f>
        <v>0</v>
      </c>
    </row>
    <row r="6" spans="1:22" x14ac:dyDescent="0.35">
      <c r="A6" s="120" t="s">
        <v>133</v>
      </c>
      <c r="B6" s="96"/>
      <c r="C6" s="7">
        <f>SUM('I-Invest'!J47:J49)</f>
        <v>0</v>
      </c>
      <c r="D6" s="7">
        <f>SUM('I-Invest'!K47:K49)</f>
        <v>0</v>
      </c>
      <c r="E6" s="7">
        <f>SUM('I-Invest'!L47:L49)</f>
        <v>0</v>
      </c>
      <c r="F6" s="7">
        <f>SUM('I-Invest'!M47:M49)</f>
        <v>0</v>
      </c>
      <c r="G6" s="7">
        <f>SUM('I-Invest'!N47:N49)</f>
        <v>0</v>
      </c>
      <c r="H6" s="7">
        <f>SUM('I-Invest'!O47:O49)</f>
        <v>0</v>
      </c>
      <c r="I6" s="7">
        <f>SUM('I-Invest'!P47:P49)</f>
        <v>0</v>
      </c>
      <c r="J6" s="7">
        <f>SUM('I-Invest'!Q47:Q49)</f>
        <v>0</v>
      </c>
      <c r="K6" s="7">
        <f>SUM('I-Invest'!R47:R49)</f>
        <v>0</v>
      </c>
      <c r="L6" s="7">
        <f>SUM('I-Invest'!S47:S49)</f>
        <v>0</v>
      </c>
      <c r="M6" s="7">
        <f>SUM('I-Invest'!T47:T49)</f>
        <v>0</v>
      </c>
      <c r="N6" s="7">
        <f>SUM('I-Invest'!U47:U49)</f>
        <v>0</v>
      </c>
      <c r="O6" s="7">
        <f>SUM('I-Invest'!V47:V49)</f>
        <v>0</v>
      </c>
      <c r="P6" s="7">
        <f>SUM('I-Invest'!W47:W49)</f>
        <v>0</v>
      </c>
      <c r="Q6" s="7">
        <f>SUM('I-Invest'!X47:X49)</f>
        <v>0</v>
      </c>
      <c r="R6" s="7">
        <f>SUM('I-Invest'!Y47:Y49)</f>
        <v>0</v>
      </c>
      <c r="S6" s="7">
        <f>SUM('I-Invest'!Z47:Z49)</f>
        <v>0</v>
      </c>
      <c r="T6" s="7">
        <f>SUM('I-Invest'!AA47:AA49)</f>
        <v>0</v>
      </c>
      <c r="U6" s="7">
        <f>SUM('I-Invest'!AB47:AB49)</f>
        <v>0</v>
      </c>
      <c r="V6" s="7">
        <f>SUM('I-Invest'!AC47:AC49)</f>
        <v>0</v>
      </c>
    </row>
    <row r="7" spans="1:22" x14ac:dyDescent="0.35">
      <c r="A7" s="120" t="s">
        <v>88</v>
      </c>
      <c r="B7" s="96"/>
      <c r="C7" s="7">
        <f>'I-Invest'!J50</f>
        <v>0</v>
      </c>
      <c r="D7" s="7">
        <f>'I-Invest'!K50</f>
        <v>0</v>
      </c>
      <c r="E7" s="7">
        <f>'I-Invest'!L50</f>
        <v>0</v>
      </c>
      <c r="F7" s="7">
        <f>'I-Invest'!M50</f>
        <v>0</v>
      </c>
      <c r="G7" s="7">
        <f>'I-Invest'!N50</f>
        <v>0</v>
      </c>
      <c r="H7" s="7">
        <f>'I-Invest'!O50</f>
        <v>0</v>
      </c>
      <c r="I7" s="7">
        <f>'I-Invest'!P50</f>
        <v>0</v>
      </c>
      <c r="J7" s="7">
        <f>'I-Invest'!Q50</f>
        <v>0</v>
      </c>
      <c r="K7" s="7">
        <f>'I-Invest'!R50</f>
        <v>0</v>
      </c>
      <c r="L7" s="7">
        <f>'I-Invest'!S50</f>
        <v>0</v>
      </c>
      <c r="M7" s="7">
        <f>'I-Invest'!T50</f>
        <v>0</v>
      </c>
      <c r="N7" s="7">
        <f>'I-Invest'!U50</f>
        <v>0</v>
      </c>
      <c r="O7" s="7">
        <f>'I-Invest'!V50</f>
        <v>0</v>
      </c>
      <c r="P7" s="7">
        <f>'I-Invest'!W50</f>
        <v>0</v>
      </c>
      <c r="Q7" s="7">
        <f>'I-Invest'!X50</f>
        <v>0</v>
      </c>
      <c r="R7" s="7">
        <f>'I-Invest'!Y50</f>
        <v>0</v>
      </c>
      <c r="S7" s="7">
        <f>'I-Invest'!Z50</f>
        <v>0</v>
      </c>
      <c r="T7" s="7">
        <f>'I-Invest'!AA50</f>
        <v>0</v>
      </c>
      <c r="U7" s="7">
        <f>'I-Invest'!AB50</f>
        <v>0</v>
      </c>
      <c r="V7" s="7">
        <f>'I-Invest'!AC50</f>
        <v>0</v>
      </c>
    </row>
    <row r="8" spans="1:22" x14ac:dyDescent="0.35">
      <c r="A8" s="119" t="s">
        <v>67</v>
      </c>
      <c r="B8" s="7"/>
      <c r="C8" s="7">
        <f>'I-NBKB&amp;BTW'!E34</f>
        <v>0</v>
      </c>
      <c r="D8" s="7">
        <f>'I-NBKB&amp;BTW'!F34</f>
        <v>0</v>
      </c>
      <c r="E8" s="7">
        <f>'I-NBKB&amp;BTW'!G34</f>
        <v>0</v>
      </c>
      <c r="F8" s="7">
        <f>'I-NBKB&amp;BTW'!H34</f>
        <v>0</v>
      </c>
      <c r="G8" s="7">
        <f>'I-NBKB&amp;BTW'!I34</f>
        <v>0</v>
      </c>
      <c r="H8" s="7">
        <f>'I-NBKB&amp;BTW'!J34</f>
        <v>0</v>
      </c>
      <c r="I8" s="7">
        <f>'I-NBKB&amp;BTW'!K34</f>
        <v>0</v>
      </c>
      <c r="J8" s="7">
        <f>'I-NBKB&amp;BTW'!L34</f>
        <v>0</v>
      </c>
      <c r="K8" s="7">
        <f>'I-NBKB&amp;BTW'!M34</f>
        <v>0</v>
      </c>
      <c r="L8" s="7">
        <f>'I-NBKB&amp;BTW'!N34</f>
        <v>0</v>
      </c>
      <c r="M8" s="7">
        <f>'I-NBKB&amp;BTW'!O34</f>
        <v>0</v>
      </c>
      <c r="N8" s="7">
        <f>'I-NBKB&amp;BTW'!P34</f>
        <v>0</v>
      </c>
      <c r="O8" s="7">
        <f>'I-NBKB&amp;BTW'!Q34</f>
        <v>0</v>
      </c>
      <c r="P8" s="7">
        <f>'I-NBKB&amp;BTW'!R34</f>
        <v>0</v>
      </c>
      <c r="Q8" s="7">
        <f>'I-NBKB&amp;BTW'!S34</f>
        <v>0</v>
      </c>
      <c r="R8" s="7">
        <f>'I-NBKB&amp;BTW'!T34</f>
        <v>0</v>
      </c>
      <c r="S8" s="7">
        <f>'I-NBKB&amp;BTW'!U34</f>
        <v>0</v>
      </c>
      <c r="T8" s="7">
        <f>'I-NBKB&amp;BTW'!V34</f>
        <v>0</v>
      </c>
      <c r="U8" s="7">
        <f>'I-NBKB&amp;BTW'!W34</f>
        <v>0</v>
      </c>
      <c r="V8" s="7">
        <f>'I-NBKB&amp;BTW'!X34</f>
        <v>0</v>
      </c>
    </row>
    <row r="9" spans="1:22" x14ac:dyDescent="0.35">
      <c r="A9" s="169" t="s">
        <v>173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221" customFormat="1" x14ac:dyDescent="0.35">
      <c r="A10" s="187" t="s">
        <v>74</v>
      </c>
      <c r="B10" s="14"/>
      <c r="C10" s="14">
        <f>'I-NBKB&amp;BTW'!E35</f>
        <v>0</v>
      </c>
      <c r="D10" s="14">
        <f>'I-NBKB&amp;BTW'!F35</f>
        <v>0</v>
      </c>
      <c r="E10" s="14">
        <f>'I-NBKB&amp;BTW'!G35</f>
        <v>0</v>
      </c>
      <c r="F10" s="14">
        <f>'I-NBKB&amp;BTW'!H35</f>
        <v>0</v>
      </c>
      <c r="G10" s="14">
        <f>'I-NBKB&amp;BTW'!I35</f>
        <v>0</v>
      </c>
      <c r="H10" s="14">
        <f>'I-NBKB&amp;BTW'!J35</f>
        <v>0</v>
      </c>
      <c r="I10" s="14">
        <f>'I-NBKB&amp;BTW'!K35</f>
        <v>0</v>
      </c>
      <c r="J10" s="14">
        <f>'I-NBKB&amp;BTW'!L35</f>
        <v>0</v>
      </c>
      <c r="K10" s="14">
        <f>'I-NBKB&amp;BTW'!M35</f>
        <v>0</v>
      </c>
      <c r="L10" s="14">
        <f>'I-NBKB&amp;BTW'!N35</f>
        <v>0</v>
      </c>
      <c r="M10" s="14">
        <f>'I-NBKB&amp;BTW'!O35</f>
        <v>0</v>
      </c>
      <c r="N10" s="14">
        <f>'I-NBKB&amp;BTW'!P35</f>
        <v>0</v>
      </c>
      <c r="O10" s="14">
        <f>'I-NBKB&amp;BTW'!Q35</f>
        <v>0</v>
      </c>
      <c r="P10" s="14">
        <f>'I-NBKB&amp;BTW'!R35</f>
        <v>0</v>
      </c>
      <c r="Q10" s="14">
        <f>'I-NBKB&amp;BTW'!S35</f>
        <v>0</v>
      </c>
      <c r="R10" s="14">
        <f>'I-NBKB&amp;BTW'!T35</f>
        <v>0</v>
      </c>
      <c r="S10" s="14">
        <f>'I-NBKB&amp;BTW'!U35</f>
        <v>0</v>
      </c>
      <c r="T10" s="14">
        <f>'I-NBKB&amp;BTW'!V35</f>
        <v>0</v>
      </c>
      <c r="U10" s="14">
        <f>'I-NBKB&amp;BTW'!W35</f>
        <v>0</v>
      </c>
      <c r="V10" s="14">
        <f>'I-NBKB&amp;BTW'!X35</f>
        <v>0</v>
      </c>
    </row>
    <row r="11" spans="1:22" s="221" customFormat="1" x14ac:dyDescent="0.35">
      <c r="A11" s="187" t="s">
        <v>251</v>
      </c>
      <c r="B11" s="14"/>
      <c r="C11" s="14">
        <f>'I-NBKB&amp;BTW'!E38</f>
        <v>0</v>
      </c>
      <c r="D11" s="14">
        <f>'I-NBKB&amp;BTW'!F38</f>
        <v>0</v>
      </c>
      <c r="E11" s="14">
        <f>'I-NBKB&amp;BTW'!G38</f>
        <v>0</v>
      </c>
      <c r="F11" s="14">
        <f>'I-NBKB&amp;BTW'!H38</f>
        <v>0</v>
      </c>
      <c r="G11" s="14">
        <f>'I-NBKB&amp;BTW'!I38</f>
        <v>0</v>
      </c>
      <c r="H11" s="14">
        <f>'I-NBKB&amp;BTW'!J38</f>
        <v>0</v>
      </c>
      <c r="I11" s="14">
        <f>'I-NBKB&amp;BTW'!K38</f>
        <v>0</v>
      </c>
      <c r="J11" s="14">
        <f>'I-NBKB&amp;BTW'!L38</f>
        <v>0</v>
      </c>
      <c r="K11" s="14">
        <f>'I-NBKB&amp;BTW'!M38</f>
        <v>0</v>
      </c>
      <c r="L11" s="14">
        <f>'I-NBKB&amp;BTW'!N38</f>
        <v>0</v>
      </c>
      <c r="M11" s="14">
        <f>'I-NBKB&amp;BTW'!O38</f>
        <v>0</v>
      </c>
      <c r="N11" s="14">
        <f>'I-NBKB&amp;BTW'!P38</f>
        <v>0</v>
      </c>
      <c r="O11" s="14">
        <f>'I-NBKB&amp;BTW'!Q38</f>
        <v>0</v>
      </c>
      <c r="P11" s="14">
        <f>'I-NBKB&amp;BTW'!R38</f>
        <v>0</v>
      </c>
      <c r="Q11" s="14">
        <f>'I-NBKB&amp;BTW'!S38</f>
        <v>0</v>
      </c>
      <c r="R11" s="14">
        <f>'I-NBKB&amp;BTW'!T38</f>
        <v>0</v>
      </c>
      <c r="S11" s="14">
        <f>'I-NBKB&amp;BTW'!U38</f>
        <v>0</v>
      </c>
      <c r="T11" s="14">
        <f>'I-NBKB&amp;BTW'!V38</f>
        <v>0</v>
      </c>
      <c r="U11" s="14">
        <f>'I-NBKB&amp;BTW'!W38</f>
        <v>0</v>
      </c>
      <c r="V11" s="14">
        <f>'I-NBKB&amp;BTW'!X38</f>
        <v>0</v>
      </c>
    </row>
    <row r="12" spans="1:22" x14ac:dyDescent="0.35">
      <c r="A12" s="119" t="s">
        <v>134</v>
      </c>
      <c r="B12" s="7"/>
      <c r="C12" s="7">
        <f>MAX(0,'O-Kas'!C30)</f>
        <v>0</v>
      </c>
      <c r="D12" s="7">
        <f>MAX(0,'O-Kas'!D30)</f>
        <v>0</v>
      </c>
      <c r="E12" s="7">
        <f>MAX(0,'O-Kas'!E30)</f>
        <v>0</v>
      </c>
      <c r="F12" s="7">
        <f>MAX(0,'O-Kas'!F30)</f>
        <v>0</v>
      </c>
      <c r="G12" s="7">
        <f>MAX(0,'O-Kas'!G30)</f>
        <v>0</v>
      </c>
      <c r="H12" s="7">
        <f>MAX(0,'O-Kas'!H30)</f>
        <v>0</v>
      </c>
      <c r="I12" s="7">
        <f>MAX(0,'O-Kas'!I30)</f>
        <v>0</v>
      </c>
      <c r="J12" s="7">
        <f>MAX(0,'O-Kas'!J30)</f>
        <v>0</v>
      </c>
      <c r="K12" s="7">
        <f>MAX(0,'O-Kas'!K30)</f>
        <v>0</v>
      </c>
      <c r="L12" s="7">
        <f>MAX(0,'O-Kas'!L30)</f>
        <v>0</v>
      </c>
      <c r="M12" s="7">
        <f>MAX(0,'O-Kas'!M30)</f>
        <v>0</v>
      </c>
      <c r="N12" s="7">
        <f>MAX(0,'O-Kas'!N30)</f>
        <v>0</v>
      </c>
      <c r="O12" s="7">
        <f>MAX(0,'O-Kas'!O30)</f>
        <v>0</v>
      </c>
      <c r="P12" s="7">
        <f>MAX(0,'O-Kas'!P30)</f>
        <v>0</v>
      </c>
      <c r="Q12" s="7">
        <f>MAX(0,'O-Kas'!Q30)</f>
        <v>0</v>
      </c>
      <c r="R12" s="7">
        <f>MAX(0,'O-Kas'!R30)</f>
        <v>0</v>
      </c>
      <c r="S12" s="7">
        <f>MAX(0,'O-Kas'!S30)</f>
        <v>0</v>
      </c>
      <c r="T12" s="7">
        <f>MAX(0,'O-Kas'!T30)</f>
        <v>0</v>
      </c>
      <c r="U12" s="7">
        <f>MAX(0,'O-Kas'!U30)</f>
        <v>0</v>
      </c>
      <c r="V12" s="7">
        <f>MAX(0,'O-Kas'!V30)</f>
        <v>0</v>
      </c>
    </row>
    <row r="13" spans="1:22" s="123" customFormat="1" x14ac:dyDescent="0.35">
      <c r="A13" s="121" t="s">
        <v>135</v>
      </c>
      <c r="B13" s="166"/>
      <c r="C13" s="122">
        <f t="shared" ref="C13:V13" si="0">SUM(C4:C12)</f>
        <v>0</v>
      </c>
      <c r="D13" s="122">
        <f t="shared" si="0"/>
        <v>0</v>
      </c>
      <c r="E13" s="122">
        <f t="shared" si="0"/>
        <v>0</v>
      </c>
      <c r="F13" s="122">
        <f t="shared" si="0"/>
        <v>0</v>
      </c>
      <c r="G13" s="122">
        <f t="shared" si="0"/>
        <v>0</v>
      </c>
      <c r="H13" s="122">
        <f t="shared" si="0"/>
        <v>0</v>
      </c>
      <c r="I13" s="122">
        <f t="shared" si="0"/>
        <v>0</v>
      </c>
      <c r="J13" s="122">
        <f t="shared" si="0"/>
        <v>0</v>
      </c>
      <c r="K13" s="122">
        <f t="shared" si="0"/>
        <v>0</v>
      </c>
      <c r="L13" s="122">
        <f t="shared" si="0"/>
        <v>0</v>
      </c>
      <c r="M13" s="122">
        <f t="shared" si="0"/>
        <v>0</v>
      </c>
      <c r="N13" s="122">
        <f t="shared" si="0"/>
        <v>0</v>
      </c>
      <c r="O13" s="122">
        <f t="shared" si="0"/>
        <v>0</v>
      </c>
      <c r="P13" s="122">
        <f t="shared" si="0"/>
        <v>0</v>
      </c>
      <c r="Q13" s="122">
        <f t="shared" si="0"/>
        <v>0</v>
      </c>
      <c r="R13" s="122">
        <f t="shared" si="0"/>
        <v>0</v>
      </c>
      <c r="S13" s="122">
        <f t="shared" si="0"/>
        <v>0</v>
      </c>
      <c r="T13" s="122">
        <f t="shared" si="0"/>
        <v>0</v>
      </c>
      <c r="U13" s="122">
        <f t="shared" si="0"/>
        <v>0</v>
      </c>
      <c r="V13" s="122">
        <f t="shared" si="0"/>
        <v>0</v>
      </c>
    </row>
    <row r="14" spans="1:22" x14ac:dyDescent="0.35">
      <c r="A14" s="120"/>
      <c r="B14" s="9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spans="1:22" x14ac:dyDescent="0.35">
      <c r="A15" s="118" t="s">
        <v>136</v>
      </c>
      <c r="B15" s="96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</row>
    <row r="16" spans="1:22" x14ac:dyDescent="0.35">
      <c r="A16" s="118"/>
      <c r="B16" s="9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spans="1:28" x14ac:dyDescent="0.35">
      <c r="A17" s="119" t="s">
        <v>116</v>
      </c>
      <c r="B17" s="7"/>
      <c r="C17" s="7">
        <f>'I-Finan'!J25</f>
        <v>0</v>
      </c>
      <c r="D17" s="7">
        <f>'I-Finan'!K25</f>
        <v>0</v>
      </c>
      <c r="E17" s="7">
        <f>'I-Finan'!L25</f>
        <v>0</v>
      </c>
      <c r="F17" s="7">
        <f>'I-Finan'!M25</f>
        <v>0</v>
      </c>
      <c r="G17" s="7">
        <f>'I-Finan'!N25</f>
        <v>0</v>
      </c>
      <c r="H17" s="7">
        <f>'I-Finan'!O25</f>
        <v>0</v>
      </c>
      <c r="I17" s="7">
        <f>'I-Finan'!P25</f>
        <v>0</v>
      </c>
      <c r="J17" s="7">
        <f>'I-Finan'!Q25</f>
        <v>0</v>
      </c>
      <c r="K17" s="7">
        <f>'I-Finan'!R25</f>
        <v>0</v>
      </c>
      <c r="L17" s="7">
        <f>'I-Finan'!S25</f>
        <v>0</v>
      </c>
      <c r="M17" s="7">
        <f>'I-Finan'!T25</f>
        <v>0</v>
      </c>
      <c r="N17" s="7">
        <f>'I-Finan'!U25</f>
        <v>0</v>
      </c>
      <c r="O17" s="7">
        <f>'I-Finan'!V25</f>
        <v>0</v>
      </c>
      <c r="P17" s="7">
        <f>'I-Finan'!W25</f>
        <v>0</v>
      </c>
      <c r="Q17" s="7">
        <f>'I-Finan'!X25</f>
        <v>0</v>
      </c>
      <c r="R17" s="7">
        <f>'I-Finan'!Y25</f>
        <v>0</v>
      </c>
      <c r="S17" s="7">
        <f>'I-Finan'!Z25</f>
        <v>0</v>
      </c>
      <c r="T17" s="7">
        <f>'I-Finan'!AA25</f>
        <v>0</v>
      </c>
      <c r="U17" s="7">
        <f>'I-Finan'!AB25</f>
        <v>0</v>
      </c>
      <c r="V17" s="7">
        <f>'I-Finan'!AC25</f>
        <v>0</v>
      </c>
      <c r="W17" s="7"/>
      <c r="X17" s="7"/>
      <c r="Y17" s="7"/>
      <c r="Z17" s="7"/>
      <c r="AA17" s="7"/>
      <c r="AB17" s="7"/>
    </row>
    <row r="18" spans="1:28" x14ac:dyDescent="0.35">
      <c r="A18" s="119" t="s">
        <v>250</v>
      </c>
      <c r="B18" s="7"/>
      <c r="C18" s="7">
        <f>'O-Result'!C28</f>
        <v>0</v>
      </c>
      <c r="D18" s="7">
        <f>'O-Result'!D28</f>
        <v>0</v>
      </c>
      <c r="E18" s="7">
        <f>'O-Result'!E28</f>
        <v>0</v>
      </c>
      <c r="F18" s="7">
        <f>'O-Result'!F28</f>
        <v>0</v>
      </c>
      <c r="G18" s="7">
        <f>'O-Result'!G28</f>
        <v>0</v>
      </c>
      <c r="H18" s="7">
        <f>'O-Result'!H28</f>
        <v>0</v>
      </c>
      <c r="I18" s="7">
        <f>'O-Result'!I28</f>
        <v>0</v>
      </c>
      <c r="J18" s="7">
        <f>'O-Result'!J28</f>
        <v>0</v>
      </c>
      <c r="K18" s="7">
        <f>'O-Result'!K28</f>
        <v>0</v>
      </c>
      <c r="L18" s="7">
        <f>'O-Result'!L28</f>
        <v>0</v>
      </c>
      <c r="M18" s="7">
        <f>'O-Result'!M28</f>
        <v>0</v>
      </c>
      <c r="N18" s="7">
        <f>'O-Result'!N28</f>
        <v>0</v>
      </c>
      <c r="O18" s="7">
        <f>'O-Result'!O28</f>
        <v>0</v>
      </c>
      <c r="P18" s="7">
        <f>'O-Result'!P28</f>
        <v>0</v>
      </c>
      <c r="Q18" s="7">
        <f>'O-Result'!Q28</f>
        <v>0</v>
      </c>
      <c r="R18" s="7">
        <f>'O-Result'!R28</f>
        <v>0</v>
      </c>
      <c r="S18" s="7">
        <f>'O-Result'!S28</f>
        <v>0</v>
      </c>
      <c r="T18" s="7">
        <f>'O-Result'!T28</f>
        <v>0</v>
      </c>
      <c r="U18" s="7">
        <f>'O-Result'!U28</f>
        <v>0</v>
      </c>
      <c r="V18" s="7">
        <f>'O-Result'!V28</f>
        <v>0</v>
      </c>
    </row>
    <row r="19" spans="1:28" x14ac:dyDescent="0.35">
      <c r="A19" s="169" t="s">
        <v>177</v>
      </c>
      <c r="B19" s="7"/>
      <c r="C19" s="7">
        <f>'I-Finan'!J26</f>
        <v>0</v>
      </c>
      <c r="D19" s="7">
        <f>'I-Finan'!K26</f>
        <v>0</v>
      </c>
      <c r="E19" s="7">
        <f>'I-Finan'!L26</f>
        <v>0</v>
      </c>
      <c r="F19" s="7">
        <f>'I-Finan'!M26</f>
        <v>0</v>
      </c>
      <c r="G19" s="7">
        <f>'I-Finan'!N26</f>
        <v>0</v>
      </c>
      <c r="H19" s="7">
        <f>'I-Finan'!O26</f>
        <v>0</v>
      </c>
      <c r="I19" s="7">
        <f>'I-Finan'!P26</f>
        <v>0</v>
      </c>
      <c r="J19" s="7">
        <f>'I-Finan'!Q26</f>
        <v>0</v>
      </c>
      <c r="K19" s="7">
        <f>'I-Finan'!R26</f>
        <v>0</v>
      </c>
      <c r="L19" s="7">
        <f>'I-Finan'!S26</f>
        <v>0</v>
      </c>
      <c r="M19" s="7">
        <f>'I-Finan'!T26</f>
        <v>0</v>
      </c>
      <c r="N19" s="7">
        <f>'I-Finan'!U26</f>
        <v>0</v>
      </c>
      <c r="O19" s="7">
        <f>'I-Finan'!V26</f>
        <v>0</v>
      </c>
      <c r="P19" s="7">
        <f>'I-Finan'!W26</f>
        <v>0</v>
      </c>
      <c r="Q19" s="7">
        <f>'I-Finan'!X26</f>
        <v>0</v>
      </c>
      <c r="R19" s="7">
        <f>'I-Finan'!Y26</f>
        <v>0</v>
      </c>
      <c r="S19" s="7">
        <f>'I-Finan'!Z26</f>
        <v>0</v>
      </c>
      <c r="T19" s="7">
        <f>'I-Finan'!AA26</f>
        <v>0</v>
      </c>
      <c r="U19" s="7">
        <f>'I-Finan'!AB26</f>
        <v>0</v>
      </c>
      <c r="V19" s="7">
        <f>'I-Finan'!AC26</f>
        <v>0</v>
      </c>
    </row>
    <row r="20" spans="1:28" x14ac:dyDescent="0.35">
      <c r="A20" s="169" t="s">
        <v>178</v>
      </c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8" s="221" customFormat="1" x14ac:dyDescent="0.35">
      <c r="A21" s="187" t="s">
        <v>253</v>
      </c>
      <c r="B21" s="5"/>
      <c r="C21" s="14">
        <f>'I-Finan'!J27</f>
        <v>0</v>
      </c>
      <c r="D21" s="14">
        <f>'I-Finan'!K27</f>
        <v>0</v>
      </c>
      <c r="E21" s="14">
        <f>'I-Finan'!L27</f>
        <v>0</v>
      </c>
      <c r="F21" s="14">
        <f>'I-Finan'!M27</f>
        <v>0</v>
      </c>
      <c r="G21" s="14">
        <f>'I-Finan'!N27</f>
        <v>0</v>
      </c>
      <c r="H21" s="14">
        <f>'I-Finan'!O27</f>
        <v>0</v>
      </c>
      <c r="I21" s="14">
        <f>'I-Finan'!P27</f>
        <v>0</v>
      </c>
      <c r="J21" s="14">
        <f>'I-Finan'!Q27</f>
        <v>0</v>
      </c>
      <c r="K21" s="14">
        <f>'I-Finan'!R27</f>
        <v>0</v>
      </c>
      <c r="L21" s="14">
        <f>'I-Finan'!S27</f>
        <v>0</v>
      </c>
      <c r="M21" s="14">
        <f>'I-Finan'!T27</f>
        <v>0</v>
      </c>
      <c r="N21" s="14">
        <f>'I-Finan'!U27</f>
        <v>0</v>
      </c>
      <c r="O21" s="14">
        <f>'I-Finan'!V27</f>
        <v>0</v>
      </c>
      <c r="P21" s="14">
        <f>'I-Finan'!W27</f>
        <v>0</v>
      </c>
      <c r="Q21" s="14">
        <f>'I-Finan'!X27</f>
        <v>0</v>
      </c>
      <c r="R21" s="14">
        <f>'I-Finan'!Y27</f>
        <v>0</v>
      </c>
      <c r="S21" s="14">
        <f>'I-Finan'!Z27</f>
        <v>0</v>
      </c>
      <c r="T21" s="14">
        <f>'I-Finan'!AA27</f>
        <v>0</v>
      </c>
      <c r="U21" s="14">
        <f>'I-Finan'!AB27</f>
        <v>0</v>
      </c>
      <c r="V21" s="14">
        <f>'I-Finan'!AC27</f>
        <v>0</v>
      </c>
    </row>
    <row r="22" spans="1:28" s="221" customFormat="1" x14ac:dyDescent="0.35">
      <c r="A22" s="187" t="s">
        <v>75</v>
      </c>
      <c r="B22" s="5"/>
      <c r="C22" s="14">
        <f>'I-NBKB&amp;BTW'!E36</f>
        <v>0</v>
      </c>
      <c r="D22" s="14">
        <f>'I-NBKB&amp;BTW'!F36</f>
        <v>0</v>
      </c>
      <c r="E22" s="14">
        <f>'I-NBKB&amp;BTW'!G36</f>
        <v>0</v>
      </c>
      <c r="F22" s="14">
        <f>'I-NBKB&amp;BTW'!H36</f>
        <v>0</v>
      </c>
      <c r="G22" s="14">
        <f>'I-NBKB&amp;BTW'!I36</f>
        <v>0</v>
      </c>
      <c r="H22" s="14">
        <f>'I-NBKB&amp;BTW'!J36</f>
        <v>0</v>
      </c>
      <c r="I22" s="14">
        <f>'I-NBKB&amp;BTW'!K36</f>
        <v>0</v>
      </c>
      <c r="J22" s="14">
        <f>'I-NBKB&amp;BTW'!L36</f>
        <v>0</v>
      </c>
      <c r="K22" s="14">
        <f>'I-NBKB&amp;BTW'!M36</f>
        <v>0</v>
      </c>
      <c r="L22" s="14">
        <f>'I-NBKB&amp;BTW'!N36</f>
        <v>0</v>
      </c>
      <c r="M22" s="14">
        <f>'I-NBKB&amp;BTW'!O36</f>
        <v>0</v>
      </c>
      <c r="N22" s="14">
        <f>'I-NBKB&amp;BTW'!P36</f>
        <v>0</v>
      </c>
      <c r="O22" s="14">
        <f>'I-NBKB&amp;BTW'!Q36</f>
        <v>0</v>
      </c>
      <c r="P22" s="14">
        <f>'I-NBKB&amp;BTW'!R36</f>
        <v>0</v>
      </c>
      <c r="Q22" s="14">
        <f>'I-NBKB&amp;BTW'!S36</f>
        <v>0</v>
      </c>
      <c r="R22" s="14">
        <f>'I-NBKB&amp;BTW'!T36</f>
        <v>0</v>
      </c>
      <c r="S22" s="14">
        <f>'I-NBKB&amp;BTW'!U36</f>
        <v>0</v>
      </c>
      <c r="T22" s="14">
        <f>'I-NBKB&amp;BTW'!V36</f>
        <v>0</v>
      </c>
      <c r="U22" s="14">
        <f>'I-NBKB&amp;BTW'!W36</f>
        <v>0</v>
      </c>
      <c r="V22" s="14">
        <f>'I-NBKB&amp;BTW'!X36</f>
        <v>0</v>
      </c>
    </row>
    <row r="23" spans="1:28" s="221" customFormat="1" x14ac:dyDescent="0.35">
      <c r="A23" s="187" t="s">
        <v>179</v>
      </c>
      <c r="B23" s="5"/>
      <c r="C23" s="14">
        <f>'I-NBKB&amp;BTW'!E39</f>
        <v>0</v>
      </c>
      <c r="D23" s="14">
        <f>'I-NBKB&amp;BTW'!F39</f>
        <v>0</v>
      </c>
      <c r="E23" s="14">
        <f>'I-NBKB&amp;BTW'!G39</f>
        <v>0</v>
      </c>
      <c r="F23" s="14">
        <f>'I-NBKB&amp;BTW'!H39</f>
        <v>0</v>
      </c>
      <c r="G23" s="14">
        <f>'I-NBKB&amp;BTW'!I39</f>
        <v>0</v>
      </c>
      <c r="H23" s="14">
        <f>'I-NBKB&amp;BTW'!J39</f>
        <v>0</v>
      </c>
      <c r="I23" s="14">
        <f>'I-NBKB&amp;BTW'!K39</f>
        <v>0</v>
      </c>
      <c r="J23" s="14">
        <f>'I-NBKB&amp;BTW'!L39</f>
        <v>0</v>
      </c>
      <c r="K23" s="14">
        <f>'I-NBKB&amp;BTW'!M39</f>
        <v>0</v>
      </c>
      <c r="L23" s="14">
        <f>'I-NBKB&amp;BTW'!N39</f>
        <v>0</v>
      </c>
      <c r="M23" s="14">
        <f>'I-NBKB&amp;BTW'!O39</f>
        <v>0</v>
      </c>
      <c r="N23" s="14">
        <f>'I-NBKB&amp;BTW'!P39</f>
        <v>0</v>
      </c>
      <c r="O23" s="14">
        <f>'I-NBKB&amp;BTW'!Q39</f>
        <v>0</v>
      </c>
      <c r="P23" s="14">
        <f>'I-NBKB&amp;BTW'!R39</f>
        <v>0</v>
      </c>
      <c r="Q23" s="14">
        <f>'I-NBKB&amp;BTW'!S39</f>
        <v>0</v>
      </c>
      <c r="R23" s="14">
        <f>'I-NBKB&amp;BTW'!T39</f>
        <v>0</v>
      </c>
      <c r="S23" s="14">
        <f>'I-NBKB&amp;BTW'!U39</f>
        <v>0</v>
      </c>
      <c r="T23" s="14">
        <f>'I-NBKB&amp;BTW'!V39</f>
        <v>0</v>
      </c>
      <c r="U23" s="14">
        <f>'I-NBKB&amp;BTW'!W39</f>
        <v>0</v>
      </c>
      <c r="V23" s="14">
        <f>'I-NBKB&amp;BTW'!X39</f>
        <v>0</v>
      </c>
    </row>
    <row r="24" spans="1:28" s="164" customFormat="1" x14ac:dyDescent="0.35">
      <c r="A24" s="162" t="s">
        <v>244</v>
      </c>
      <c r="B24" s="96"/>
      <c r="C24" s="163">
        <f>-MIN(0,'O-Kas'!C30)</f>
        <v>0</v>
      </c>
      <c r="D24" s="163">
        <f>-MIN(0,'O-Kas'!D30)</f>
        <v>0</v>
      </c>
      <c r="E24" s="163">
        <f>-MIN(0,'O-Kas'!E30)</f>
        <v>0</v>
      </c>
      <c r="F24" s="163">
        <f>-MIN(0,'O-Kas'!F30)</f>
        <v>0</v>
      </c>
      <c r="G24" s="163">
        <f>-MIN(0,'O-Kas'!G30)</f>
        <v>0</v>
      </c>
      <c r="H24" s="163">
        <f>-MIN(0,'O-Kas'!H30)</f>
        <v>0</v>
      </c>
      <c r="I24" s="163">
        <f>-MIN(0,'O-Kas'!I30)</f>
        <v>0</v>
      </c>
      <c r="J24" s="163">
        <f>-MIN(0,'O-Kas'!J30)</f>
        <v>0</v>
      </c>
      <c r="K24" s="163">
        <f>-MIN(0,'O-Kas'!K30)</f>
        <v>0</v>
      </c>
      <c r="L24" s="163">
        <f>-MIN(0,'O-Kas'!L30)</f>
        <v>0</v>
      </c>
      <c r="M24" s="163">
        <f>-MIN(0,'O-Kas'!M30)</f>
        <v>0</v>
      </c>
      <c r="N24" s="163">
        <f>-MIN(0,'O-Kas'!N30)</f>
        <v>0</v>
      </c>
      <c r="O24" s="163">
        <f>-MIN(0,'O-Kas'!O30)</f>
        <v>0</v>
      </c>
      <c r="P24" s="163">
        <f>-MIN(0,'O-Kas'!P30)</f>
        <v>0</v>
      </c>
      <c r="Q24" s="163">
        <f>-MIN(0,'O-Kas'!Q30)</f>
        <v>0</v>
      </c>
      <c r="R24" s="163">
        <f>-MIN(0,'O-Kas'!R30)</f>
        <v>0</v>
      </c>
      <c r="S24" s="163">
        <f>-MIN(0,'O-Kas'!S30)</f>
        <v>0</v>
      </c>
      <c r="T24" s="163">
        <f>-MIN(0,'O-Kas'!T30)</f>
        <v>0</v>
      </c>
      <c r="U24" s="163">
        <f>-MIN(0,'O-Kas'!U30)</f>
        <v>0</v>
      </c>
      <c r="V24" s="163">
        <f>-MIN(0,'O-Kas'!V30)</f>
        <v>0</v>
      </c>
    </row>
    <row r="25" spans="1:28" s="123" customFormat="1" x14ac:dyDescent="0.35">
      <c r="A25" s="121" t="s">
        <v>137</v>
      </c>
      <c r="B25" s="166"/>
      <c r="C25" s="122">
        <f t="shared" ref="C25:V25" si="1">SUM(C17:C24)</f>
        <v>0</v>
      </c>
      <c r="D25" s="122">
        <f t="shared" si="1"/>
        <v>0</v>
      </c>
      <c r="E25" s="122">
        <f t="shared" si="1"/>
        <v>0</v>
      </c>
      <c r="F25" s="122">
        <f t="shared" si="1"/>
        <v>0</v>
      </c>
      <c r="G25" s="122">
        <f t="shared" si="1"/>
        <v>0</v>
      </c>
      <c r="H25" s="122">
        <f t="shared" si="1"/>
        <v>0</v>
      </c>
      <c r="I25" s="122">
        <f t="shared" si="1"/>
        <v>0</v>
      </c>
      <c r="J25" s="122">
        <f t="shared" si="1"/>
        <v>0</v>
      </c>
      <c r="K25" s="122">
        <f t="shared" si="1"/>
        <v>0</v>
      </c>
      <c r="L25" s="122">
        <f t="shared" si="1"/>
        <v>0</v>
      </c>
      <c r="M25" s="122">
        <f t="shared" si="1"/>
        <v>0</v>
      </c>
      <c r="N25" s="122">
        <f t="shared" si="1"/>
        <v>0</v>
      </c>
      <c r="O25" s="122">
        <f t="shared" si="1"/>
        <v>0</v>
      </c>
      <c r="P25" s="122">
        <f t="shared" si="1"/>
        <v>0</v>
      </c>
      <c r="Q25" s="122">
        <f t="shared" si="1"/>
        <v>0</v>
      </c>
      <c r="R25" s="122">
        <f t="shared" si="1"/>
        <v>0</v>
      </c>
      <c r="S25" s="122">
        <f t="shared" si="1"/>
        <v>0</v>
      </c>
      <c r="T25" s="122">
        <f t="shared" si="1"/>
        <v>0</v>
      </c>
      <c r="U25" s="122">
        <f t="shared" si="1"/>
        <v>0</v>
      </c>
      <c r="V25" s="122">
        <f t="shared" si="1"/>
        <v>0</v>
      </c>
    </row>
    <row r="26" spans="1:28" x14ac:dyDescent="0.35">
      <c r="A26" s="120"/>
      <c r="B26" s="120"/>
      <c r="C26" s="120"/>
    </row>
    <row r="27" spans="1:28" x14ac:dyDescent="0.35">
      <c r="A27" s="94" t="s">
        <v>138</v>
      </c>
      <c r="B27" s="7"/>
      <c r="C27" s="7">
        <f t="shared" ref="C27:V27" si="2">C25-C13</f>
        <v>0</v>
      </c>
      <c r="D27" s="7">
        <f t="shared" si="2"/>
        <v>0</v>
      </c>
      <c r="E27" s="7">
        <f t="shared" si="2"/>
        <v>0</v>
      </c>
      <c r="F27" s="7">
        <f t="shared" si="2"/>
        <v>0</v>
      </c>
      <c r="G27" s="7">
        <f t="shared" si="2"/>
        <v>0</v>
      </c>
      <c r="H27" s="7">
        <f t="shared" si="2"/>
        <v>0</v>
      </c>
      <c r="I27" s="7">
        <f t="shared" si="2"/>
        <v>0</v>
      </c>
      <c r="J27" s="7">
        <f t="shared" si="2"/>
        <v>0</v>
      </c>
      <c r="K27" s="7">
        <f t="shared" si="2"/>
        <v>0</v>
      </c>
      <c r="L27" s="7">
        <f t="shared" si="2"/>
        <v>0</v>
      </c>
      <c r="M27" s="7">
        <f t="shared" si="2"/>
        <v>0</v>
      </c>
      <c r="N27" s="7">
        <f t="shared" si="2"/>
        <v>0</v>
      </c>
      <c r="O27" s="7">
        <f t="shared" si="2"/>
        <v>0</v>
      </c>
      <c r="P27" s="7">
        <f t="shared" si="2"/>
        <v>0</v>
      </c>
      <c r="Q27" s="7">
        <f t="shared" si="2"/>
        <v>0</v>
      </c>
      <c r="R27" s="7">
        <f t="shared" si="2"/>
        <v>0</v>
      </c>
      <c r="S27" s="7">
        <f t="shared" si="2"/>
        <v>0</v>
      </c>
      <c r="T27" s="7">
        <f t="shared" si="2"/>
        <v>0</v>
      </c>
      <c r="U27" s="7">
        <f t="shared" si="2"/>
        <v>0</v>
      </c>
      <c r="V27" s="7">
        <f t="shared" si="2"/>
        <v>0</v>
      </c>
    </row>
    <row r="28" spans="1:28" x14ac:dyDescent="0.35">
      <c r="D28" s="7"/>
      <c r="M28" s="7"/>
      <c r="N28" s="7"/>
    </row>
  </sheetData>
  <phoneticPr fontId="4" type="noConversion"/>
  <pageMargins left="0.24" right="0.24" top="0.49" bottom="0.62" header="0.24" footer="0.3"/>
  <pageSetup paperSize="9" scale="65" orientation="landscape" horizontalDpi="300" verticalDpi="360" r:id="rId1"/>
  <headerFooter alignWithMargins="0">
    <oddHeader>&amp;A</oddHeader>
    <oddFooter>&amp;L&amp;12CONFIDENTIAL&amp;C&amp;12Version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04"/>
  <sheetViews>
    <sheetView showGridLines="0" zoomScale="50" workbookViewId="0">
      <pane xSplit="1" ySplit="1" topLeftCell="B35" activePane="bottomRight" state="frozen"/>
      <selection pane="topRight" activeCell="C1" sqref="C1"/>
      <selection pane="bottomLeft" activeCell="A3" sqref="A3"/>
      <selection pane="bottomRight" activeCell="A73" sqref="A73"/>
    </sheetView>
  </sheetViews>
  <sheetFormatPr defaultColWidth="11.453125" defaultRowHeight="23.5" x14ac:dyDescent="0.55000000000000004"/>
  <cols>
    <col min="1" max="1" width="68.453125" style="103" bestFit="1" customWidth="1"/>
    <col min="2" max="2" width="30.453125" style="103" customWidth="1"/>
    <col min="3" max="6" width="24.08984375" style="103" customWidth="1"/>
    <col min="7" max="16384" width="11.453125" style="103"/>
  </cols>
  <sheetData>
    <row r="1" spans="1:6" x14ac:dyDescent="0.55000000000000004">
      <c r="A1" s="124" t="s">
        <v>145</v>
      </c>
      <c r="B1" s="125" t="s">
        <v>139</v>
      </c>
      <c r="C1" s="125" t="s">
        <v>140</v>
      </c>
      <c r="D1" s="125" t="s">
        <v>141</v>
      </c>
      <c r="E1" s="125" t="s">
        <v>142</v>
      </c>
      <c r="F1" s="125" t="s">
        <v>143</v>
      </c>
    </row>
    <row r="2" spans="1:6" x14ac:dyDescent="0.55000000000000004">
      <c r="A2" s="127"/>
      <c r="B2" s="128"/>
      <c r="C2" s="128"/>
      <c r="D2" s="128"/>
      <c r="E2" s="128"/>
      <c r="F2" s="128"/>
    </row>
    <row r="3" spans="1:6" x14ac:dyDescent="0.55000000000000004">
      <c r="A3" s="129" t="s">
        <v>131</v>
      </c>
    </row>
    <row r="4" spans="1:6" x14ac:dyDescent="0.55000000000000004">
      <c r="A4" s="155" t="s">
        <v>38</v>
      </c>
      <c r="B4" s="131">
        <f>'I-Invest'!M45</f>
        <v>0</v>
      </c>
      <c r="C4" s="131">
        <f>'I-Invest'!Q45</f>
        <v>0</v>
      </c>
      <c r="D4" s="131">
        <f>'I-Invest'!U45</f>
        <v>0</v>
      </c>
      <c r="E4" s="131">
        <f>'I-Invest'!Y45</f>
        <v>0</v>
      </c>
      <c r="F4" s="131">
        <f>'I-Invest'!AC45</f>
        <v>0</v>
      </c>
    </row>
    <row r="5" spans="1:6" x14ac:dyDescent="0.55000000000000004">
      <c r="A5" s="155" t="s">
        <v>169</v>
      </c>
      <c r="B5" s="131"/>
      <c r="C5" s="131"/>
      <c r="D5" s="131"/>
      <c r="E5" s="131"/>
      <c r="F5" s="131"/>
    </row>
    <row r="6" spans="1:6" x14ac:dyDescent="0.55000000000000004">
      <c r="A6" s="194" t="s">
        <v>132</v>
      </c>
      <c r="B6" s="131">
        <f>'I-Invest'!M46</f>
        <v>0</v>
      </c>
      <c r="C6" s="131">
        <f>'I-Invest'!Q46</f>
        <v>0</v>
      </c>
      <c r="D6" s="131">
        <f>'I-Invest'!U46</f>
        <v>0</v>
      </c>
      <c r="E6" s="131">
        <f>'I-Invest'!Y46</f>
        <v>0</v>
      </c>
      <c r="F6" s="131">
        <f>'I-Invest'!AC46</f>
        <v>0</v>
      </c>
    </row>
    <row r="7" spans="1:6" x14ac:dyDescent="0.55000000000000004">
      <c r="A7" s="194" t="s">
        <v>133</v>
      </c>
      <c r="B7" s="131"/>
      <c r="C7" s="131"/>
      <c r="D7" s="131"/>
      <c r="E7" s="131"/>
      <c r="F7" s="131"/>
    </row>
    <row r="8" spans="1:6" x14ac:dyDescent="0.55000000000000004">
      <c r="A8" s="154" t="s">
        <v>170</v>
      </c>
      <c r="B8" s="167">
        <f>'I-Invest'!M47</f>
        <v>0</v>
      </c>
      <c r="C8" s="167">
        <f>'I-Invest'!Q47</f>
        <v>0</v>
      </c>
      <c r="D8" s="167">
        <f>'I-Invest'!U47</f>
        <v>0</v>
      </c>
      <c r="E8" s="167">
        <f>'I-Invest'!Y47</f>
        <v>0</v>
      </c>
      <c r="F8" s="167">
        <f>'I-Invest'!AC47</f>
        <v>0</v>
      </c>
    </row>
    <row r="9" spans="1:6" x14ac:dyDescent="0.55000000000000004">
      <c r="A9" s="154" t="s">
        <v>171</v>
      </c>
      <c r="B9" s="167">
        <f>'I-Invest'!M48</f>
        <v>0</v>
      </c>
      <c r="C9" s="167">
        <f>'I-Invest'!Q48</f>
        <v>0</v>
      </c>
      <c r="D9" s="167">
        <f>'I-Invest'!U48</f>
        <v>0</v>
      </c>
      <c r="E9" s="167">
        <f>'I-Invest'!Y48</f>
        <v>0</v>
      </c>
      <c r="F9" s="167">
        <f>'I-Invest'!AC48</f>
        <v>0</v>
      </c>
    </row>
    <row r="10" spans="1:6" x14ac:dyDescent="0.55000000000000004">
      <c r="A10" s="154" t="s">
        <v>172</v>
      </c>
      <c r="B10" s="167">
        <f>'I-Invest'!M49</f>
        <v>0</v>
      </c>
      <c r="C10" s="167">
        <f>'I-Invest'!Q49</f>
        <v>0</v>
      </c>
      <c r="D10" s="167">
        <f>'I-Invest'!U49</f>
        <v>0</v>
      </c>
      <c r="E10" s="167">
        <f>'I-Invest'!Y49</f>
        <v>0</v>
      </c>
      <c r="F10" s="167">
        <f>'I-Invest'!AC49</f>
        <v>0</v>
      </c>
    </row>
    <row r="11" spans="1:6" x14ac:dyDescent="0.55000000000000004">
      <c r="A11" s="194" t="s">
        <v>88</v>
      </c>
      <c r="B11" s="131">
        <f>'I-Invest'!M50</f>
        <v>0</v>
      </c>
      <c r="C11" s="131">
        <f>'I-Invest'!Q50</f>
        <v>0</v>
      </c>
      <c r="D11" s="131">
        <f>'I-Invest'!U50</f>
        <v>0</v>
      </c>
      <c r="E11" s="131">
        <f>'I-Invest'!Y50</f>
        <v>0</v>
      </c>
      <c r="F11" s="131">
        <f>'I-Invest'!AC50</f>
        <v>0</v>
      </c>
    </row>
    <row r="12" spans="1:6" x14ac:dyDescent="0.55000000000000004">
      <c r="A12" s="129" t="s">
        <v>67</v>
      </c>
      <c r="B12" s="131">
        <f>'O-Balans'!F8</f>
        <v>0</v>
      </c>
      <c r="C12" s="131">
        <f>'O-Balans'!J8</f>
        <v>0</v>
      </c>
      <c r="D12" s="131">
        <f>'O-Balans'!N8</f>
        <v>0</v>
      </c>
      <c r="E12" s="131">
        <f>'O-Balans'!R8</f>
        <v>0</v>
      </c>
      <c r="F12" s="131">
        <f>'O-Balans'!V8</f>
        <v>0</v>
      </c>
    </row>
    <row r="13" spans="1:6" x14ac:dyDescent="0.55000000000000004">
      <c r="A13" s="129" t="s">
        <v>173</v>
      </c>
      <c r="B13" s="131"/>
      <c r="C13" s="131"/>
      <c r="D13" s="131"/>
      <c r="E13" s="131"/>
      <c r="F13" s="131"/>
    </row>
    <row r="14" spans="1:6" x14ac:dyDescent="0.55000000000000004">
      <c r="A14" s="174" t="s">
        <v>74</v>
      </c>
      <c r="B14" s="131">
        <f>'I-NBKB&amp;BTW'!H35</f>
        <v>0</v>
      </c>
      <c r="C14" s="131">
        <f>'I-NBKB&amp;BTW'!L35</f>
        <v>0</v>
      </c>
      <c r="D14" s="131">
        <f>'I-NBKB&amp;BTW'!P35</f>
        <v>0</v>
      </c>
      <c r="E14" s="131">
        <f>'I-NBKB&amp;BTW'!T35</f>
        <v>0</v>
      </c>
      <c r="F14" s="131">
        <f>'I-NBKB&amp;BTW'!X35</f>
        <v>0</v>
      </c>
    </row>
    <row r="15" spans="1:6" x14ac:dyDescent="0.55000000000000004">
      <c r="A15" s="174" t="s">
        <v>174</v>
      </c>
      <c r="B15" s="131">
        <f>'I-NBKB&amp;BTW'!H38</f>
        <v>0</v>
      </c>
      <c r="C15" s="131">
        <f>'I-NBKB&amp;BTW'!L38</f>
        <v>0</v>
      </c>
      <c r="D15" s="131">
        <f>'I-NBKB&amp;BTW'!P38</f>
        <v>0</v>
      </c>
      <c r="E15" s="131">
        <f>'I-NBKB&amp;BTW'!T38</f>
        <v>0</v>
      </c>
      <c r="F15" s="131">
        <f>'I-NBKB&amp;BTW'!X38</f>
        <v>0</v>
      </c>
    </row>
    <row r="16" spans="1:6" x14ac:dyDescent="0.55000000000000004">
      <c r="A16" s="129" t="s">
        <v>134</v>
      </c>
      <c r="B16" s="131">
        <f>'O-Balans'!F12</f>
        <v>0</v>
      </c>
      <c r="C16" s="131">
        <f>'O-Balans'!J12</f>
        <v>0</v>
      </c>
      <c r="D16" s="131">
        <f>'O-Balans'!N12</f>
        <v>0</v>
      </c>
      <c r="E16" s="131">
        <f>'O-Balans'!R12</f>
        <v>0</v>
      </c>
      <c r="F16" s="131">
        <f>'O-Balans'!V12</f>
        <v>0</v>
      </c>
    </row>
    <row r="17" spans="1:6" s="134" customFormat="1" x14ac:dyDescent="0.55000000000000004">
      <c r="A17" s="132" t="s">
        <v>135</v>
      </c>
      <c r="B17" s="133">
        <f>B4+B6+B7+B11+B12+B13+B16+B14+B15+B8+B9+B10</f>
        <v>0</v>
      </c>
      <c r="C17" s="133">
        <f t="shared" ref="C17:F17" si="0">C4+C6+C7+C11+C12+C13+C16+C14+C15+C8+C9+C10</f>
        <v>0</v>
      </c>
      <c r="D17" s="133">
        <f t="shared" si="0"/>
        <v>0</v>
      </c>
      <c r="E17" s="133">
        <f t="shared" si="0"/>
        <v>0</v>
      </c>
      <c r="F17" s="133">
        <f t="shared" si="0"/>
        <v>0</v>
      </c>
    </row>
    <row r="18" spans="1:6" x14ac:dyDescent="0.55000000000000004">
      <c r="A18" s="130"/>
      <c r="B18" s="131"/>
      <c r="C18" s="131"/>
      <c r="D18" s="131"/>
      <c r="E18" s="131"/>
      <c r="F18" s="131"/>
    </row>
    <row r="19" spans="1:6" x14ac:dyDescent="0.55000000000000004">
      <c r="A19" s="129" t="s">
        <v>136</v>
      </c>
      <c r="B19" s="131"/>
      <c r="C19" s="131"/>
      <c r="D19" s="131"/>
      <c r="E19" s="131"/>
      <c r="F19" s="131"/>
    </row>
    <row r="20" spans="1:6" x14ac:dyDescent="0.55000000000000004">
      <c r="A20" s="129" t="s">
        <v>175</v>
      </c>
      <c r="B20" s="131"/>
      <c r="C20" s="131"/>
      <c r="D20" s="131"/>
      <c r="E20" s="131"/>
      <c r="F20" s="131"/>
    </row>
    <row r="21" spans="1:6" x14ac:dyDescent="0.55000000000000004">
      <c r="A21" s="175" t="s">
        <v>116</v>
      </c>
      <c r="B21" s="131">
        <f>'O-Balans'!F17</f>
        <v>0</v>
      </c>
      <c r="C21" s="131">
        <f>'O-Balans'!J17</f>
        <v>0</v>
      </c>
      <c r="D21" s="131">
        <f>'O-Balans'!N17</f>
        <v>0</v>
      </c>
      <c r="E21" s="131">
        <f>'O-Balans'!R17</f>
        <v>0</v>
      </c>
      <c r="F21" s="131">
        <f>'O-Balans'!V17</f>
        <v>0</v>
      </c>
    </row>
    <row r="22" spans="1:6" x14ac:dyDescent="0.55000000000000004">
      <c r="A22" s="153" t="s">
        <v>250</v>
      </c>
      <c r="B22" s="131">
        <f>'O-Balans'!F18</f>
        <v>0</v>
      </c>
      <c r="C22" s="131">
        <f>'O-Balans'!J18</f>
        <v>0</v>
      </c>
      <c r="D22" s="131">
        <f>'O-Balans'!N18</f>
        <v>0</v>
      </c>
      <c r="E22" s="131">
        <f>'O-Balans'!R18</f>
        <v>0</v>
      </c>
      <c r="F22" s="131">
        <f>'O-Balans'!V18</f>
        <v>0</v>
      </c>
    </row>
    <row r="23" spans="1:6" x14ac:dyDescent="0.55000000000000004">
      <c r="A23" s="155" t="s">
        <v>176</v>
      </c>
      <c r="B23" s="131"/>
      <c r="C23" s="131"/>
      <c r="D23" s="131"/>
      <c r="E23" s="131"/>
      <c r="F23" s="131"/>
    </row>
    <row r="24" spans="1:6" x14ac:dyDescent="0.55000000000000004">
      <c r="A24" s="175" t="s">
        <v>177</v>
      </c>
      <c r="B24" s="131">
        <f>'O-Balans'!F19</f>
        <v>0</v>
      </c>
      <c r="C24" s="131">
        <f>'O-Balans'!J19</f>
        <v>0</v>
      </c>
      <c r="D24" s="131">
        <f>'O-Balans'!N19</f>
        <v>0</v>
      </c>
      <c r="E24" s="131">
        <f>'O-Balans'!R19</f>
        <v>0</v>
      </c>
      <c r="F24" s="131">
        <f>'O-Balans'!V19</f>
        <v>0</v>
      </c>
    </row>
    <row r="25" spans="1:6" x14ac:dyDescent="0.55000000000000004">
      <c r="A25" s="175" t="s">
        <v>178</v>
      </c>
      <c r="B25" s="131"/>
      <c r="C25" s="131"/>
      <c r="D25" s="131"/>
      <c r="E25" s="131"/>
      <c r="F25" s="131"/>
    </row>
    <row r="26" spans="1:6" x14ac:dyDescent="0.55000000000000004">
      <c r="A26" s="174" t="s">
        <v>180</v>
      </c>
      <c r="B26" s="167">
        <f>'O-Balans'!F21</f>
        <v>0</v>
      </c>
      <c r="C26" s="167">
        <f>'O-Balans'!J21</f>
        <v>0</v>
      </c>
      <c r="D26" s="167">
        <f>'O-Balans'!N21</f>
        <v>0</v>
      </c>
      <c r="E26" s="167">
        <f>'O-Balans'!R21</f>
        <v>0</v>
      </c>
      <c r="F26" s="167">
        <f>'O-Balans'!V21</f>
        <v>0</v>
      </c>
    </row>
    <row r="27" spans="1:6" x14ac:dyDescent="0.55000000000000004">
      <c r="A27" s="174" t="s">
        <v>75</v>
      </c>
      <c r="B27" s="167">
        <f>'O-Balans'!F22</f>
        <v>0</v>
      </c>
      <c r="C27" s="167">
        <f>'O-Balans'!J22</f>
        <v>0</v>
      </c>
      <c r="D27" s="167">
        <f>'O-Balans'!N22</f>
        <v>0</v>
      </c>
      <c r="E27" s="167">
        <f>'O-Balans'!R22</f>
        <v>0</v>
      </c>
      <c r="F27" s="167">
        <f>'O-Balans'!V22</f>
        <v>0</v>
      </c>
    </row>
    <row r="28" spans="1:6" x14ac:dyDescent="0.55000000000000004">
      <c r="A28" s="174" t="s">
        <v>179</v>
      </c>
      <c r="B28" s="167">
        <f>'O-Balans'!F23</f>
        <v>0</v>
      </c>
      <c r="C28" s="167">
        <f>'O-Balans'!J23</f>
        <v>0</v>
      </c>
      <c r="D28" s="167">
        <f>'O-Balans'!N23</f>
        <v>0</v>
      </c>
      <c r="E28" s="167">
        <f>'O-Balans'!R23</f>
        <v>0</v>
      </c>
      <c r="F28" s="167">
        <f>'O-Balans'!V23</f>
        <v>0</v>
      </c>
    </row>
    <row r="29" spans="1:6" s="191" customFormat="1" x14ac:dyDescent="0.55000000000000004">
      <c r="A29" s="189"/>
      <c r="B29" s="190"/>
      <c r="C29" s="190"/>
      <c r="D29" s="190"/>
      <c r="E29" s="190"/>
      <c r="F29" s="190"/>
    </row>
    <row r="30" spans="1:6" x14ac:dyDescent="0.55000000000000004">
      <c r="A30" s="192" t="s">
        <v>181</v>
      </c>
      <c r="B30" s="192">
        <f>'O-Balans'!F24</f>
        <v>0</v>
      </c>
      <c r="C30" s="192">
        <f>'O-Balans'!J24</f>
        <v>0</v>
      </c>
      <c r="D30" s="192">
        <f>'O-Balans'!N24</f>
        <v>0</v>
      </c>
      <c r="E30" s="192">
        <f>'O-Balans'!R24</f>
        <v>0</v>
      </c>
      <c r="F30" s="192">
        <f>'O-Balans'!V24</f>
        <v>0</v>
      </c>
    </row>
    <row r="31" spans="1:6" s="134" customFormat="1" x14ac:dyDescent="0.55000000000000004">
      <c r="A31" s="132" t="s">
        <v>137</v>
      </c>
      <c r="B31" s="133">
        <f>B21+B22+B24+B25+B26+B27+B28+B30</f>
        <v>0</v>
      </c>
      <c r="C31" s="133">
        <f t="shared" ref="C31:F31" si="1">C21+C22+C24+C25+C26+C27+C28+C30</f>
        <v>0</v>
      </c>
      <c r="D31" s="133">
        <f t="shared" si="1"/>
        <v>0</v>
      </c>
      <c r="E31" s="133">
        <f t="shared" si="1"/>
        <v>0</v>
      </c>
      <c r="F31" s="133">
        <f t="shared" si="1"/>
        <v>0</v>
      </c>
    </row>
    <row r="32" spans="1:6" x14ac:dyDescent="0.55000000000000004">
      <c r="A32" s="130"/>
      <c r="B32" s="126"/>
      <c r="C32" s="126"/>
      <c r="D32" s="126"/>
      <c r="E32" s="126"/>
      <c r="F32" s="126"/>
    </row>
    <row r="33" spans="1:6" x14ac:dyDescent="0.55000000000000004">
      <c r="A33" s="124" t="s">
        <v>146</v>
      </c>
      <c r="B33" s="125" t="s">
        <v>144</v>
      </c>
      <c r="C33" s="125" t="s">
        <v>140</v>
      </c>
      <c r="D33" s="125" t="s">
        <v>141</v>
      </c>
      <c r="E33" s="125" t="s">
        <v>142</v>
      </c>
      <c r="F33" s="125" t="s">
        <v>143</v>
      </c>
    </row>
    <row r="34" spans="1:6" x14ac:dyDescent="0.55000000000000004">
      <c r="A34" s="130" t="s">
        <v>3</v>
      </c>
      <c r="B34" s="131">
        <f>SUM('O-Result'!C3:F3)</f>
        <v>0</v>
      </c>
      <c r="C34" s="131">
        <f>SUM('O-Result'!G3:J3)</f>
        <v>0</v>
      </c>
      <c r="D34" s="131">
        <f>SUM('O-Result'!K3:N3)</f>
        <v>0</v>
      </c>
      <c r="E34" s="131">
        <f>SUM('O-Result'!O3:R3)</f>
        <v>0</v>
      </c>
      <c r="F34" s="131">
        <f>SUM('O-Result'!S3:V3)</f>
        <v>0</v>
      </c>
    </row>
    <row r="35" spans="1:6" x14ac:dyDescent="0.55000000000000004">
      <c r="A35" s="130" t="s">
        <v>4</v>
      </c>
      <c r="B35" s="131">
        <f>SUM('O-Result'!C4:F4)</f>
        <v>0</v>
      </c>
      <c r="C35" s="131">
        <f>SUM('O-Result'!G4:J4)</f>
        <v>0</v>
      </c>
      <c r="D35" s="131">
        <f>SUM('O-Result'!K4:N4)</f>
        <v>0</v>
      </c>
      <c r="E35" s="131">
        <f>SUM('O-Result'!O4:R4)</f>
        <v>0</v>
      </c>
      <c r="F35" s="131">
        <f>SUM('O-Result'!S4:V4)</f>
        <v>0</v>
      </c>
    </row>
    <row r="36" spans="1:6" s="137" customFormat="1" x14ac:dyDescent="0.55000000000000004">
      <c r="A36" s="135" t="s">
        <v>57</v>
      </c>
      <c r="B36" s="136">
        <f>SUM(B34:B35)</f>
        <v>0</v>
      </c>
      <c r="C36" s="136">
        <f t="shared" ref="C36:F36" si="2">SUM(C34:C35)</f>
        <v>0</v>
      </c>
      <c r="D36" s="136">
        <f t="shared" si="2"/>
        <v>0</v>
      </c>
      <c r="E36" s="136">
        <f t="shared" si="2"/>
        <v>0</v>
      </c>
      <c r="F36" s="136">
        <f t="shared" si="2"/>
        <v>0</v>
      </c>
    </row>
    <row r="37" spans="1:6" s="137" customFormat="1" x14ac:dyDescent="0.55000000000000004">
      <c r="A37" s="138"/>
      <c r="B37" s="139"/>
      <c r="C37" s="139"/>
      <c r="D37" s="139"/>
      <c r="E37" s="139"/>
      <c r="F37" s="139"/>
    </row>
    <row r="38" spans="1:6" s="137" customFormat="1" x14ac:dyDescent="0.55000000000000004">
      <c r="A38" s="138" t="s">
        <v>160</v>
      </c>
      <c r="B38" s="139"/>
      <c r="C38" s="139"/>
      <c r="D38" s="139"/>
      <c r="E38" s="139"/>
      <c r="F38" s="139"/>
    </row>
    <row r="39" spans="1:6" x14ac:dyDescent="0.55000000000000004">
      <c r="A39" s="140" t="s">
        <v>161</v>
      </c>
      <c r="B39" s="131">
        <f>SUM('O-Result'!C7:F7)</f>
        <v>0</v>
      </c>
      <c r="C39" s="131">
        <f>SUM('O-Result'!G7:J7)</f>
        <v>0</v>
      </c>
      <c r="D39" s="131">
        <f>SUM('O-Result'!K7:N7)</f>
        <v>0</v>
      </c>
      <c r="E39" s="131">
        <f>SUM('O-Result'!O7:R7)</f>
        <v>0</v>
      </c>
      <c r="F39" s="131">
        <f>SUM('O-Result'!S7:V7)</f>
        <v>0</v>
      </c>
    </row>
    <row r="40" spans="1:6" x14ac:dyDescent="0.55000000000000004">
      <c r="A40" s="140" t="s">
        <v>162</v>
      </c>
      <c r="B40" s="131"/>
      <c r="C40" s="131"/>
      <c r="D40" s="131"/>
      <c r="E40" s="131"/>
      <c r="F40" s="131"/>
    </row>
    <row r="41" spans="1:6" x14ac:dyDescent="0.55000000000000004">
      <c r="A41" s="156" t="s">
        <v>120</v>
      </c>
      <c r="B41" s="167">
        <f>SUM('O-Result'!C9:F9)</f>
        <v>0</v>
      </c>
      <c r="C41" s="167">
        <f>SUM('O-Result'!G9:J9)</f>
        <v>0</v>
      </c>
      <c r="D41" s="167">
        <f>SUM('O-Result'!K9:N9)</f>
        <v>0</v>
      </c>
      <c r="E41" s="167">
        <f>SUM('O-Result'!O9:R9)</f>
        <v>0</v>
      </c>
      <c r="F41" s="167">
        <f>SUM('O-Result'!S9:V9)</f>
        <v>0</v>
      </c>
    </row>
    <row r="42" spans="1:6" x14ac:dyDescent="0.55000000000000004">
      <c r="A42" s="156" t="s">
        <v>44</v>
      </c>
      <c r="B42" s="167">
        <f>SUM('O-Result'!C10:F10)</f>
        <v>0</v>
      </c>
      <c r="C42" s="167">
        <f>SUM('O-Result'!G10:J10)</f>
        <v>0</v>
      </c>
      <c r="D42" s="167">
        <f>SUM('O-Result'!K10:N10)</f>
        <v>0</v>
      </c>
      <c r="E42" s="167">
        <f>SUM('O-Result'!O10:R10)</f>
        <v>0</v>
      </c>
      <c r="F42" s="167">
        <f>SUM('O-Result'!S10:V10)</f>
        <v>0</v>
      </c>
    </row>
    <row r="43" spans="1:6" x14ac:dyDescent="0.55000000000000004">
      <c r="A43" s="154" t="s">
        <v>0</v>
      </c>
      <c r="B43" s="167">
        <f>SUM('O-Result'!C11:F11)</f>
        <v>0</v>
      </c>
      <c r="C43" s="167">
        <f>SUM('O-Result'!G11:J11)</f>
        <v>0</v>
      </c>
      <c r="D43" s="167">
        <f>SUM('O-Result'!K11:N11)</f>
        <v>0</v>
      </c>
      <c r="E43" s="167">
        <f>SUM('O-Result'!O11:R11)</f>
        <v>0</v>
      </c>
      <c r="F43" s="167">
        <f>SUM('O-Result'!S11:V11)</f>
        <v>0</v>
      </c>
    </row>
    <row r="44" spans="1:6" x14ac:dyDescent="0.55000000000000004">
      <c r="A44" s="168" t="s">
        <v>163</v>
      </c>
      <c r="B44" s="131">
        <f>SUM('O-Result'!C12:F12)</f>
        <v>0</v>
      </c>
      <c r="C44" s="131">
        <f>SUM('O-Result'!G12:J12)</f>
        <v>0</v>
      </c>
      <c r="D44" s="131">
        <f>SUM('O-Result'!K12:N12)</f>
        <v>0</v>
      </c>
      <c r="E44" s="131">
        <f>SUM('O-Result'!O12:R12)</f>
        <v>0</v>
      </c>
      <c r="F44" s="131">
        <f>SUM('O-Result'!S12:V12)</f>
        <v>0</v>
      </c>
    </row>
    <row r="45" spans="1:6" x14ac:dyDescent="0.55000000000000004">
      <c r="A45" s="140" t="s">
        <v>164</v>
      </c>
      <c r="B45" s="131">
        <f>SUM('O-Result'!C15:F15)</f>
        <v>0</v>
      </c>
      <c r="C45" s="131">
        <f>SUM('O-Result'!G15:J15)</f>
        <v>0</v>
      </c>
      <c r="D45" s="131">
        <f>SUM('O-Result'!K15:N15)</f>
        <v>0</v>
      </c>
      <c r="E45" s="131">
        <f>SUM('O-Result'!O15:R15)</f>
        <v>0</v>
      </c>
      <c r="F45" s="131">
        <f>SUM('O-Result'!S15:V15)</f>
        <v>0</v>
      </c>
    </row>
    <row r="46" spans="1:6" x14ac:dyDescent="0.55000000000000004">
      <c r="A46" s="140" t="s">
        <v>121</v>
      </c>
      <c r="B46" s="131">
        <f>SUM('O-Result'!C16:F16)</f>
        <v>0</v>
      </c>
      <c r="C46" s="131">
        <f>SUM('O-Result'!G16:J16)</f>
        <v>0</v>
      </c>
      <c r="D46" s="131">
        <f>SUM('O-Result'!K16:N16)</f>
        <v>0</v>
      </c>
      <c r="E46" s="131">
        <f>SUM('O-Result'!O16:R16)</f>
        <v>0</v>
      </c>
      <c r="F46" s="131">
        <f>SUM('O-Result'!S16:V16)</f>
        <v>0</v>
      </c>
    </row>
    <row r="47" spans="1:6" x14ac:dyDescent="0.55000000000000004">
      <c r="A47" s="140" t="s">
        <v>165</v>
      </c>
      <c r="B47" s="131">
        <f>SUM('O-Result'!C17:F17)</f>
        <v>0</v>
      </c>
      <c r="C47" s="131">
        <f>SUM('O-Result'!G17:J17)</f>
        <v>0</v>
      </c>
      <c r="D47" s="131">
        <f>SUM('O-Result'!K17:N17)</f>
        <v>0</v>
      </c>
      <c r="E47" s="131">
        <f>SUM('O-Result'!O17:R17)</f>
        <v>0</v>
      </c>
      <c r="F47" s="131">
        <f>SUM('O-Result'!S17:V17)</f>
        <v>0</v>
      </c>
    </row>
    <row r="48" spans="1:6" x14ac:dyDescent="0.55000000000000004">
      <c r="A48" s="140"/>
      <c r="B48" s="131"/>
      <c r="C48" s="131"/>
      <c r="D48" s="131"/>
      <c r="E48" s="131"/>
      <c r="F48" s="131"/>
    </row>
    <row r="49" spans="1:6" s="134" customFormat="1" x14ac:dyDescent="0.55000000000000004">
      <c r="A49" s="141" t="s">
        <v>166</v>
      </c>
      <c r="B49" s="133">
        <f>B36-SUM(B39:B47)</f>
        <v>0</v>
      </c>
      <c r="C49" s="133">
        <f t="shared" ref="C49:F49" si="3">C36-SUM(C39:C47)</f>
        <v>0</v>
      </c>
      <c r="D49" s="133">
        <f t="shared" si="3"/>
        <v>0</v>
      </c>
      <c r="E49" s="133">
        <f t="shared" si="3"/>
        <v>0</v>
      </c>
      <c r="F49" s="133">
        <f t="shared" si="3"/>
        <v>0</v>
      </c>
    </row>
    <row r="50" spans="1:6" x14ac:dyDescent="0.55000000000000004">
      <c r="A50" s="142"/>
      <c r="B50" s="131"/>
      <c r="C50" s="131"/>
      <c r="D50" s="131"/>
      <c r="E50" s="131"/>
      <c r="F50" s="131"/>
    </row>
    <row r="51" spans="1:6" s="178" customFormat="1" x14ac:dyDescent="0.55000000000000004">
      <c r="A51" s="176" t="s">
        <v>167</v>
      </c>
      <c r="B51" s="177">
        <f>SUM('O-Result'!C19:F19)</f>
        <v>0</v>
      </c>
      <c r="C51" s="177">
        <f>SUM('O-Result'!G19:J19)</f>
        <v>0</v>
      </c>
      <c r="D51" s="177">
        <f>SUM('O-Result'!K19:N19)</f>
        <v>0</v>
      </c>
      <c r="E51" s="177">
        <f>SUM('O-Result'!O19:R19)</f>
        <v>0</v>
      </c>
      <c r="F51" s="177">
        <f>SUM('O-Result'!S19:V19)</f>
        <v>0</v>
      </c>
    </row>
    <row r="52" spans="1:6" s="178" customFormat="1" x14ac:dyDescent="0.55000000000000004">
      <c r="A52" s="176" t="s">
        <v>122</v>
      </c>
      <c r="B52" s="177">
        <f>SUM('O-Result'!C20:F20)</f>
        <v>0</v>
      </c>
      <c r="C52" s="177">
        <f>SUM('O-Result'!G20:J20)</f>
        <v>0</v>
      </c>
      <c r="D52" s="177">
        <f>SUM('O-Result'!K20:N20)</f>
        <v>0</v>
      </c>
      <c r="E52" s="177">
        <f>SUM('O-Result'!O20:R20)</f>
        <v>0</v>
      </c>
      <c r="F52" s="177">
        <f>SUM('O-Result'!S20:V20)</f>
        <v>0</v>
      </c>
    </row>
    <row r="53" spans="1:6" s="134" customFormat="1" x14ac:dyDescent="0.55000000000000004">
      <c r="A53" s="141" t="s">
        <v>246</v>
      </c>
      <c r="B53" s="133">
        <f>B49+B52+B51</f>
        <v>0</v>
      </c>
      <c r="C53" s="133">
        <f>C49+C52+C51</f>
        <v>0</v>
      </c>
      <c r="D53" s="133">
        <f>D49+D52+D51</f>
        <v>0</v>
      </c>
      <c r="E53" s="133">
        <f>E49+E52+E51</f>
        <v>0</v>
      </c>
      <c r="F53" s="133">
        <f>F49+F52+F51</f>
        <v>0</v>
      </c>
    </row>
    <row r="54" spans="1:6" x14ac:dyDescent="0.55000000000000004">
      <c r="A54" s="102"/>
      <c r="B54" s="131"/>
      <c r="C54" s="131"/>
      <c r="D54" s="131"/>
      <c r="E54" s="131"/>
      <c r="F54" s="131"/>
    </row>
    <row r="55" spans="1:6" x14ac:dyDescent="0.55000000000000004">
      <c r="A55" s="130" t="s">
        <v>123</v>
      </c>
      <c r="B55" s="131">
        <f>SUM('O-Result'!C24:F24)</f>
        <v>0</v>
      </c>
      <c r="C55" s="131">
        <f>SUM('O-Result'!G24:J24)</f>
        <v>0</v>
      </c>
      <c r="D55" s="131">
        <f>SUM('O-Result'!K24:N24)</f>
        <v>0</v>
      </c>
      <c r="E55" s="131">
        <f>SUM('O-Result'!O24:R24)</f>
        <v>0</v>
      </c>
      <c r="F55" s="131">
        <f>SUM('O-Result'!S24:V24)</f>
        <v>0</v>
      </c>
    </row>
    <row r="56" spans="1:6" s="134" customFormat="1" x14ac:dyDescent="0.55000000000000004">
      <c r="A56" s="141" t="s">
        <v>168</v>
      </c>
      <c r="B56" s="133">
        <f>B53-B55</f>
        <v>0</v>
      </c>
      <c r="C56" s="133">
        <f>C53-C55</f>
        <v>0</v>
      </c>
      <c r="D56" s="133">
        <f>D53-D55</f>
        <v>0</v>
      </c>
      <c r="E56" s="133">
        <f>E53-E55</f>
        <v>0</v>
      </c>
      <c r="F56" s="133">
        <f>F53-F55</f>
        <v>0</v>
      </c>
    </row>
    <row r="57" spans="1:6" x14ac:dyDescent="0.55000000000000004">
      <c r="B57" s="131"/>
      <c r="C57" s="131"/>
      <c r="D57" s="131"/>
      <c r="E57" s="131"/>
      <c r="F57" s="131"/>
    </row>
    <row r="58" spans="1:6" x14ac:dyDescent="0.55000000000000004">
      <c r="A58" s="124" t="s">
        <v>245</v>
      </c>
      <c r="B58" s="125" t="s">
        <v>144</v>
      </c>
      <c r="C58" s="125" t="s">
        <v>140</v>
      </c>
      <c r="D58" s="125" t="s">
        <v>141</v>
      </c>
      <c r="E58" s="125" t="s">
        <v>142</v>
      </c>
      <c r="F58" s="125" t="s">
        <v>143</v>
      </c>
    </row>
    <row r="59" spans="1:6" s="178" customFormat="1" x14ac:dyDescent="0.55000000000000004">
      <c r="A59" s="178" t="s">
        <v>234</v>
      </c>
      <c r="B59" s="177">
        <f>'O-Kas'!C3+'O-Kas'!D3+'O-Kas'!E3+'O-Kas'!F3</f>
        <v>0</v>
      </c>
      <c r="C59" s="177">
        <f>'O-Kas'!G3+'O-Kas'!H3+'O-Kas'!I3+'O-Kas'!J3</f>
        <v>0</v>
      </c>
      <c r="D59" s="177">
        <f>'O-Kas'!K3+'O-Kas'!L3+'O-Kas'!M3+'O-Kas'!N3</f>
        <v>0</v>
      </c>
      <c r="E59" s="177">
        <f>'O-Kas'!O3+'O-Kas'!P3+'O-Kas'!Q3+'O-Kas'!R3</f>
        <v>0</v>
      </c>
      <c r="F59" s="177">
        <f>'O-Kas'!S3+'O-Kas'!T3+'O-Kas'!U3+'O-Kas'!V3</f>
        <v>0</v>
      </c>
    </row>
    <row r="60" spans="1:6" s="178" customFormat="1" x14ac:dyDescent="0.55000000000000004">
      <c r="A60" s="179" t="s">
        <v>125</v>
      </c>
      <c r="B60" s="177">
        <f>'O-Kas'!C4+'O-Kas'!D4+'O-Kas'!E4+'O-Kas'!F4</f>
        <v>0</v>
      </c>
      <c r="C60" s="177">
        <f>'O-Kas'!G4+'O-Kas'!H4+'O-Kas'!I4+'O-Kas'!J4</f>
        <v>0</v>
      </c>
      <c r="D60" s="177">
        <f>'O-Kas'!K4+'O-Kas'!L4+'O-Kas'!M4+'O-Kas'!N4</f>
        <v>0</v>
      </c>
      <c r="E60" s="177">
        <f>'O-Kas'!O4+'O-Kas'!P4+'O-Kas'!Q4+'O-Kas'!R4</f>
        <v>0</v>
      </c>
      <c r="F60" s="177">
        <f>'O-Kas'!S4+'O-Kas'!T4+'O-Kas'!U4+'O-Kas'!V4</f>
        <v>0</v>
      </c>
    </row>
    <row r="61" spans="1:6" s="178" customFormat="1" x14ac:dyDescent="0.55000000000000004">
      <c r="A61" s="179" t="s">
        <v>249</v>
      </c>
      <c r="B61" s="177">
        <f>SUM('I-Invest'!J56:M56)</f>
        <v>0</v>
      </c>
      <c r="C61" s="177">
        <f>SUM('I-Invest'!N56:Q56)</f>
        <v>0</v>
      </c>
      <c r="D61" s="177">
        <f>SUM('I-Invest'!R56:U56)</f>
        <v>0</v>
      </c>
      <c r="E61" s="177">
        <f>SUM('I-Invest'!V56:Y56)</f>
        <v>0</v>
      </c>
      <c r="F61" s="177">
        <f>SUM('I-Invest'!Z56:AC56)</f>
        <v>0</v>
      </c>
    </row>
    <row r="62" spans="1:6" s="178" customFormat="1" x14ac:dyDescent="0.55000000000000004">
      <c r="A62" s="179" t="s">
        <v>126</v>
      </c>
      <c r="B62" s="177">
        <f>'O-Kas'!C6+'O-Kas'!D6+'O-Kas'!E6+'O-Kas'!F6</f>
        <v>0</v>
      </c>
      <c r="C62" s="177">
        <f>'O-Kas'!G6+'O-Kas'!H6+'O-Kas'!I6+'O-Kas'!J6</f>
        <v>0</v>
      </c>
      <c r="D62" s="177">
        <f>'O-Kas'!K6+'O-Kas'!L6+'O-Kas'!M6+'O-Kas'!N6</f>
        <v>0</v>
      </c>
      <c r="E62" s="177">
        <f>'O-Kas'!O6+'O-Kas'!P6+'O-Kas'!Q6+'O-Kas'!R6</f>
        <v>0</v>
      </c>
      <c r="F62" s="177">
        <f>'O-Kas'!S6+'O-Kas'!T6+'O-Kas'!U6+'O-Kas'!V6</f>
        <v>0</v>
      </c>
    </row>
    <row r="63" spans="1:6" s="178" customFormat="1" x14ac:dyDescent="0.55000000000000004">
      <c r="A63" s="179" t="s">
        <v>257</v>
      </c>
      <c r="B63" s="177">
        <f>'O-Kas'!C7+'O-Kas'!D7+'O-Kas'!E7+'O-Kas'!F7</f>
        <v>0</v>
      </c>
      <c r="C63" s="177">
        <f>'O-Kas'!G7+'O-Kas'!H7+'O-Kas'!I7+'O-Kas'!J7</f>
        <v>0</v>
      </c>
      <c r="D63" s="177">
        <f>'O-Kas'!K7+'O-Kas'!L7+'O-Kas'!M7+'O-Kas'!N7</f>
        <v>0</v>
      </c>
      <c r="E63" s="177">
        <f>'O-Kas'!O7+'O-Kas'!P7+'O-Kas'!Q7+'O-Kas'!R7</f>
        <v>0</v>
      </c>
      <c r="F63" s="177">
        <f>'O-Kas'!S7+'O-Kas'!T7+'O-Kas'!U7+'O-Kas'!V7</f>
        <v>0</v>
      </c>
    </row>
    <row r="64" spans="1:6" s="178" customFormat="1" x14ac:dyDescent="0.55000000000000004">
      <c r="A64" s="193" t="s">
        <v>258</v>
      </c>
      <c r="B64" s="220">
        <f>'O-Kas'!C8+'O-Kas'!D8+'O-Kas'!E8+'O-Kas'!F8</f>
        <v>0</v>
      </c>
      <c r="C64" s="220">
        <f>'O-Kas'!G8+'O-Kas'!H8+'O-Kas'!I8+'O-Kas'!J8</f>
        <v>0</v>
      </c>
      <c r="D64" s="220">
        <f>'O-Kas'!K8+'O-Kas'!L8+'O-Kas'!M8+'O-Kas'!N8</f>
        <v>0</v>
      </c>
      <c r="E64" s="220">
        <f>'O-Kas'!O8+'O-Kas'!P8+'O-Kas'!Q8+'O-Kas'!R8</f>
        <v>0</v>
      </c>
      <c r="F64" s="220">
        <f>'O-Kas'!S8+'O-Kas'!T8+'O-Kas'!U8+'O-Kas'!V8</f>
        <v>0</v>
      </c>
    </row>
    <row r="65" spans="1:6" s="178" customFormat="1" x14ac:dyDescent="0.55000000000000004">
      <c r="A65" s="193" t="s">
        <v>259</v>
      </c>
      <c r="B65" s="220">
        <f>'O-Kas'!C9+'O-Kas'!D9+'O-Kas'!E9+'O-Kas'!F9</f>
        <v>0</v>
      </c>
      <c r="C65" s="220">
        <f>'O-Kas'!G9+'O-Kas'!H9+'O-Kas'!I9+'O-Kas'!J9</f>
        <v>0</v>
      </c>
      <c r="D65" s="220">
        <f>'O-Kas'!K9+'O-Kas'!L9+'O-Kas'!M9+'O-Kas'!N9</f>
        <v>0</v>
      </c>
      <c r="E65" s="220">
        <f>'O-Kas'!O9+'O-Kas'!P9+'O-Kas'!Q9+'O-Kas'!R9</f>
        <v>0</v>
      </c>
      <c r="F65" s="220">
        <f>'O-Kas'!S9+'O-Kas'!T9+'O-Kas'!U9+'O-Kas'!V9</f>
        <v>0</v>
      </c>
    </row>
    <row r="66" spans="1:6" s="178" customFormat="1" x14ac:dyDescent="0.55000000000000004">
      <c r="A66" s="193" t="s">
        <v>260</v>
      </c>
      <c r="B66" s="220">
        <f>'O-Kas'!C10+'O-Kas'!D10+'O-Kas'!E10+'O-Kas'!F10</f>
        <v>0</v>
      </c>
      <c r="C66" s="220">
        <f>'O-Kas'!G10+'O-Kas'!H10+'O-Kas'!I10+'O-Kas'!J10</f>
        <v>0</v>
      </c>
      <c r="D66" s="220">
        <f>'O-Kas'!K10+'O-Kas'!L10+'O-Kas'!M10+'O-Kas'!N10</f>
        <v>0</v>
      </c>
      <c r="E66" s="220">
        <f>'O-Kas'!O10+'O-Kas'!P10+'O-Kas'!Q10+'O-Kas'!R10</f>
        <v>0</v>
      </c>
      <c r="F66" s="220">
        <f>'O-Kas'!S10+'O-Kas'!T10+'O-Kas'!U10+'O-Kas'!V10</f>
        <v>0</v>
      </c>
    </row>
    <row r="67" spans="1:6" s="178" customFormat="1" x14ac:dyDescent="0.55000000000000004">
      <c r="A67" s="193" t="s">
        <v>254</v>
      </c>
      <c r="B67" s="220">
        <f>'O-Kas'!C11+'O-Kas'!D11+'O-Kas'!E11+'O-Kas'!F11</f>
        <v>0</v>
      </c>
      <c r="C67" s="220">
        <f>'O-Kas'!G11+'O-Kas'!H11+'O-Kas'!I11+'O-Kas'!J11</f>
        <v>0</v>
      </c>
      <c r="D67" s="220">
        <f>'O-Kas'!K11+'O-Kas'!L11+'O-Kas'!M11+'O-Kas'!N11</f>
        <v>0</v>
      </c>
      <c r="E67" s="220">
        <f>'O-Kas'!O11+'O-Kas'!P11+'O-Kas'!Q11+'O-Kas'!R11</f>
        <v>0</v>
      </c>
      <c r="F67" s="220">
        <f>'O-Kas'!S11+'O-Kas'!T11+'O-Kas'!U11+'O-Kas'!V11</f>
        <v>0</v>
      </c>
    </row>
    <row r="68" spans="1:6" s="178" customFormat="1" x14ac:dyDescent="0.55000000000000004">
      <c r="A68" s="179"/>
      <c r="B68" s="177"/>
      <c r="C68" s="177"/>
      <c r="D68" s="177"/>
      <c r="E68" s="177"/>
      <c r="F68" s="177"/>
    </row>
    <row r="69" spans="1:6" s="180" customFormat="1" x14ac:dyDescent="0.55000000000000004">
      <c r="A69" s="180" t="s">
        <v>247</v>
      </c>
      <c r="B69" s="181">
        <f>SUM(B59:B67)</f>
        <v>0</v>
      </c>
      <c r="C69" s="181">
        <f t="shared" ref="C69:F69" si="4">SUM(C59:C67)</f>
        <v>0</v>
      </c>
      <c r="D69" s="181">
        <f t="shared" si="4"/>
        <v>0</v>
      </c>
      <c r="E69" s="181">
        <f t="shared" si="4"/>
        <v>0</v>
      </c>
      <c r="F69" s="181">
        <f t="shared" si="4"/>
        <v>0</v>
      </c>
    </row>
    <row r="70" spans="1:6" s="178" customFormat="1" x14ac:dyDescent="0.55000000000000004">
      <c r="A70" s="178" t="s">
        <v>128</v>
      </c>
      <c r="B70" s="177">
        <f>SUM('O-Kas'!C15:F15)</f>
        <v>0</v>
      </c>
      <c r="C70" s="177">
        <f>SUM('O-Kas'!G15:J15)</f>
        <v>0</v>
      </c>
      <c r="D70" s="177">
        <f>SUM('O-Kas'!K15:N15)</f>
        <v>0</v>
      </c>
      <c r="E70" s="177">
        <f>SUM('O-Kas'!O15:R15)</f>
        <v>0</v>
      </c>
      <c r="F70" s="177">
        <f>SUM('O-Kas'!S15:V15)</f>
        <v>0</v>
      </c>
    </row>
    <row r="71" spans="1:6" s="178" customFormat="1" x14ac:dyDescent="0.55000000000000004">
      <c r="A71" s="179" t="s">
        <v>236</v>
      </c>
      <c r="B71" s="177">
        <f>SUM('O-Kas'!C16:F16)</f>
        <v>0</v>
      </c>
      <c r="C71" s="177">
        <f>SUM('O-Kas'!G16:J16)</f>
        <v>0</v>
      </c>
      <c r="D71" s="177">
        <f>SUM('O-Kas'!K16:N16)</f>
        <v>0</v>
      </c>
      <c r="E71" s="177">
        <f>SUM('O-Kas'!O16:R16)</f>
        <v>0</v>
      </c>
      <c r="F71" s="177">
        <f>SUM('O-Kas'!S16:V16)</f>
        <v>0</v>
      </c>
    </row>
    <row r="72" spans="1:6" s="178" customFormat="1" x14ac:dyDescent="0.55000000000000004">
      <c r="A72" s="247" t="s">
        <v>300</v>
      </c>
      <c r="B72" s="177">
        <f>SUM('O-Kas'!C17:F17)</f>
        <v>0</v>
      </c>
      <c r="C72" s="177">
        <f>SUM('O-Kas'!G17:J17)</f>
        <v>0</v>
      </c>
      <c r="D72" s="177">
        <f>SUM('O-Kas'!K17:N17)</f>
        <v>0</v>
      </c>
      <c r="E72" s="177">
        <f>SUM('O-Kas'!O17:R17)</f>
        <v>0</v>
      </c>
      <c r="F72" s="177">
        <f>SUM('O-Kas'!S17:V17)</f>
        <v>0</v>
      </c>
    </row>
    <row r="73" spans="1:6" s="178" customFormat="1" x14ac:dyDescent="0.55000000000000004">
      <c r="A73" s="178" t="s">
        <v>237</v>
      </c>
      <c r="B73" s="177">
        <f>SUM('O-Kas'!C18:F18)</f>
        <v>0</v>
      </c>
      <c r="C73" s="177">
        <f>SUM('O-Kas'!G18:J18)</f>
        <v>0</v>
      </c>
      <c r="D73" s="177">
        <f>SUM('O-Kas'!K18:N18)</f>
        <v>0</v>
      </c>
      <c r="E73" s="177">
        <f>SUM('O-Kas'!O18:R18)</f>
        <v>0</v>
      </c>
      <c r="F73" s="177">
        <f>SUM('O-Kas'!S18:V18)</f>
        <v>0</v>
      </c>
    </row>
    <row r="74" spans="1:6" s="178" customFormat="1" x14ac:dyDescent="0.55000000000000004">
      <c r="A74" s="178" t="s">
        <v>243</v>
      </c>
      <c r="B74" s="177">
        <f>SUM('O-Kas'!C19:F19)</f>
        <v>0</v>
      </c>
      <c r="C74" s="177">
        <f>SUM('O-Kas'!G19:J19)</f>
        <v>0</v>
      </c>
      <c r="D74" s="177">
        <f>SUM('O-Kas'!K19:N19)</f>
        <v>0</v>
      </c>
      <c r="E74" s="177">
        <f>SUM('O-Kas'!O19:R19)</f>
        <v>0</v>
      </c>
      <c r="F74" s="177">
        <f>SUM('O-Kas'!S19:V19)</f>
        <v>0</v>
      </c>
    </row>
    <row r="75" spans="1:6" s="180" customFormat="1" x14ac:dyDescent="0.55000000000000004">
      <c r="A75" s="182" t="s">
        <v>239</v>
      </c>
      <c r="B75" s="181">
        <f>SUM(B70:B74)</f>
        <v>0</v>
      </c>
      <c r="C75" s="181">
        <f t="shared" ref="C75:F75" si="5">SUM(C70:C74)</f>
        <v>0</v>
      </c>
      <c r="D75" s="181">
        <f t="shared" si="5"/>
        <v>0</v>
      </c>
      <c r="E75" s="181">
        <f t="shared" si="5"/>
        <v>0</v>
      </c>
      <c r="F75" s="181">
        <f t="shared" si="5"/>
        <v>0</v>
      </c>
    </row>
    <row r="76" spans="1:6" s="178" customFormat="1" x14ac:dyDescent="0.55000000000000004">
      <c r="A76" s="183" t="s">
        <v>248</v>
      </c>
      <c r="B76" s="177">
        <f>SUM('O-Result'!C24:F24)</f>
        <v>0</v>
      </c>
      <c r="C76" s="177">
        <f>SUM('O-Result'!G24:J24)</f>
        <v>0</v>
      </c>
      <c r="D76" s="177">
        <f>SUM('O-Result'!K24:N24)</f>
        <v>0</v>
      </c>
      <c r="E76" s="177">
        <f>SUM('O-Result'!O24:R24)</f>
        <v>0</v>
      </c>
      <c r="F76" s="177">
        <f>SUM('O-Result'!S24:V24)</f>
        <v>0</v>
      </c>
    </row>
    <row r="77" spans="1:6" s="180" customFormat="1" x14ac:dyDescent="0.55000000000000004">
      <c r="A77" s="182" t="s">
        <v>240</v>
      </c>
      <c r="B77" s="181">
        <f>B75+B69-B76</f>
        <v>0</v>
      </c>
      <c r="C77" s="181">
        <f t="shared" ref="C77:F77" si="6">C75+C69-C76</f>
        <v>0</v>
      </c>
      <c r="D77" s="181">
        <f t="shared" si="6"/>
        <v>0</v>
      </c>
      <c r="E77" s="181">
        <f t="shared" si="6"/>
        <v>0</v>
      </c>
      <c r="F77" s="181">
        <f t="shared" si="6"/>
        <v>0</v>
      </c>
    </row>
    <row r="78" spans="1:6" s="178" customFormat="1" x14ac:dyDescent="0.55000000000000004">
      <c r="A78" s="183" t="s">
        <v>129</v>
      </c>
      <c r="B78" s="177">
        <f>B77</f>
        <v>0</v>
      </c>
      <c r="C78" s="177">
        <f>B78+C77</f>
        <v>0</v>
      </c>
      <c r="D78" s="177">
        <f t="shared" ref="D78:F78" si="7">C78+D77</f>
        <v>0</v>
      </c>
      <c r="E78" s="177">
        <f t="shared" si="7"/>
        <v>0</v>
      </c>
      <c r="F78" s="177">
        <f t="shared" si="7"/>
        <v>0</v>
      </c>
    </row>
    <row r="79" spans="1:6" s="178" customFormat="1" x14ac:dyDescent="0.55000000000000004">
      <c r="A79" s="183"/>
      <c r="B79" s="177"/>
      <c r="C79" s="177"/>
      <c r="D79" s="177"/>
      <c r="E79" s="177"/>
      <c r="F79" s="177"/>
    </row>
    <row r="80" spans="1:6" s="178" customFormat="1" x14ac:dyDescent="0.55000000000000004">
      <c r="A80" s="183"/>
      <c r="B80" s="177"/>
      <c r="C80" s="177"/>
      <c r="D80" s="177"/>
      <c r="E80" s="177"/>
      <c r="F80" s="177"/>
    </row>
    <row r="81" spans="1:6" x14ac:dyDescent="0.55000000000000004">
      <c r="A81" s="143"/>
      <c r="B81" s="131"/>
      <c r="C81" s="131"/>
      <c r="D81" s="131"/>
      <c r="E81" s="131"/>
      <c r="F81" s="131"/>
    </row>
    <row r="82" spans="1:6" x14ac:dyDescent="0.55000000000000004">
      <c r="A82" s="131" t="s">
        <v>149</v>
      </c>
      <c r="B82" s="131"/>
      <c r="C82" s="131"/>
      <c r="D82" s="131"/>
      <c r="E82" s="131"/>
      <c r="F82" s="131"/>
    </row>
    <row r="83" spans="1:6" x14ac:dyDescent="0.55000000000000004">
      <c r="A83" s="131" t="s">
        <v>147</v>
      </c>
      <c r="B83" s="131"/>
      <c r="C83" s="131"/>
      <c r="D83" s="131"/>
      <c r="E83" s="131"/>
      <c r="F83" s="131"/>
    </row>
    <row r="84" spans="1:6" x14ac:dyDescent="0.55000000000000004">
      <c r="A84" s="131" t="s">
        <v>150</v>
      </c>
      <c r="B84" s="131"/>
      <c r="C84" s="131"/>
      <c r="D84" s="131"/>
      <c r="E84" s="131"/>
      <c r="F84" s="131"/>
    </row>
    <row r="85" spans="1:6" x14ac:dyDescent="0.55000000000000004">
      <c r="A85" s="131"/>
      <c r="B85" s="131"/>
      <c r="C85" s="131"/>
      <c r="D85" s="131"/>
      <c r="E85" s="131"/>
      <c r="F85" s="131"/>
    </row>
    <row r="86" spans="1:6" x14ac:dyDescent="0.55000000000000004">
      <c r="B86" s="131"/>
    </row>
    <row r="88" spans="1:6" s="144" customFormat="1" x14ac:dyDescent="0.55000000000000004">
      <c r="B88" s="145"/>
      <c r="C88" s="145"/>
      <c r="D88" s="145"/>
      <c r="E88" s="145"/>
      <c r="F88" s="145"/>
    </row>
    <row r="89" spans="1:6" x14ac:dyDescent="0.55000000000000004">
      <c r="B89" s="131"/>
      <c r="C89" s="131"/>
      <c r="D89" s="131"/>
      <c r="E89" s="131"/>
      <c r="F89" s="131"/>
    </row>
    <row r="91" spans="1:6" x14ac:dyDescent="0.55000000000000004">
      <c r="B91" s="131"/>
      <c r="C91" s="131"/>
      <c r="D91" s="146"/>
      <c r="E91" s="131"/>
      <c r="F91" s="146"/>
    </row>
    <row r="94" spans="1:6" x14ac:dyDescent="0.55000000000000004">
      <c r="B94" s="147"/>
      <c r="C94" s="147"/>
      <c r="D94" s="147"/>
      <c r="E94" s="147"/>
      <c r="F94" s="147"/>
    </row>
    <row r="95" spans="1:6" x14ac:dyDescent="0.55000000000000004">
      <c r="A95" s="131"/>
      <c r="B95" s="131"/>
      <c r="C95" s="131"/>
      <c r="D95" s="131"/>
      <c r="E95" s="131"/>
      <c r="F95" s="131"/>
    </row>
    <row r="96" spans="1:6" x14ac:dyDescent="0.55000000000000004">
      <c r="A96" s="131"/>
      <c r="B96" s="131"/>
      <c r="C96" s="131"/>
      <c r="D96" s="131"/>
      <c r="E96" s="131"/>
      <c r="F96" s="131"/>
    </row>
    <row r="97" spans="1:6" x14ac:dyDescent="0.55000000000000004">
      <c r="A97" s="131"/>
      <c r="B97" s="131"/>
      <c r="C97" s="131"/>
      <c r="D97" s="131"/>
      <c r="E97" s="131"/>
      <c r="F97" s="131"/>
    </row>
    <row r="98" spans="1:6" x14ac:dyDescent="0.55000000000000004">
      <c r="B98" s="147"/>
      <c r="C98" s="147"/>
      <c r="D98" s="147"/>
      <c r="E98" s="147"/>
      <c r="F98" s="147"/>
    </row>
    <row r="99" spans="1:6" x14ac:dyDescent="0.55000000000000004">
      <c r="A99" s="131"/>
      <c r="B99" s="131"/>
      <c r="C99" s="131"/>
      <c r="D99" s="131"/>
      <c r="E99" s="131"/>
      <c r="F99" s="131"/>
    </row>
    <row r="100" spans="1:6" x14ac:dyDescent="0.55000000000000004">
      <c r="A100" s="131"/>
      <c r="B100" s="131"/>
      <c r="C100" s="131"/>
      <c r="D100" s="131"/>
      <c r="E100" s="131"/>
      <c r="F100" s="131"/>
    </row>
    <row r="101" spans="1:6" x14ac:dyDescent="0.55000000000000004">
      <c r="A101" s="131"/>
      <c r="B101" s="131"/>
      <c r="C101" s="131"/>
      <c r="D101" s="131"/>
      <c r="E101" s="131"/>
      <c r="F101" s="131"/>
    </row>
    <row r="102" spans="1:6" x14ac:dyDescent="0.55000000000000004">
      <c r="A102" s="131"/>
      <c r="B102" s="131"/>
      <c r="C102" s="131"/>
      <c r="D102" s="131"/>
      <c r="E102" s="131"/>
      <c r="F102" s="131"/>
    </row>
    <row r="103" spans="1:6" x14ac:dyDescent="0.55000000000000004">
      <c r="A103" s="131"/>
      <c r="B103" s="131"/>
      <c r="C103" s="131"/>
      <c r="D103" s="131"/>
      <c r="E103" s="131"/>
      <c r="F103" s="131"/>
    </row>
    <row r="104" spans="1:6" x14ac:dyDescent="0.55000000000000004">
      <c r="A104" s="131"/>
      <c r="B104" s="131"/>
      <c r="C104" s="131"/>
      <c r="D104" s="131"/>
      <c r="E104" s="131"/>
      <c r="F104" s="131"/>
    </row>
  </sheetData>
  <phoneticPr fontId="4" type="noConversion"/>
  <printOptions horizontalCentered="1"/>
  <pageMargins left="0.17" right="0" top="0.66" bottom="0.54" header="0.33" footer="0.31"/>
  <pageSetup paperSize="9" scale="42" orientation="portrait" verticalDpi="300" r:id="rId1"/>
  <headerFooter alignWithMargins="0">
    <oddHeader>&amp;A</oddHeader>
    <oddFooter>&amp;L&amp;14CONFIDENTIAL&amp;R&amp;14Version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B89E-49D8-452B-A649-0E0BDD1B41AD}">
  <dimension ref="A1:F136"/>
  <sheetViews>
    <sheetView topLeftCell="A61" workbookViewId="0">
      <selection activeCell="A97" sqref="A97"/>
    </sheetView>
  </sheetViews>
  <sheetFormatPr defaultColWidth="8.90625" defaultRowHeight="12" x14ac:dyDescent="0.3"/>
  <cols>
    <col min="1" max="1" width="41.81640625" style="197" customWidth="1"/>
    <col min="2" max="2" width="8.90625" style="199" customWidth="1"/>
    <col min="3" max="3" width="9.453125" style="199" customWidth="1"/>
    <col min="4" max="4" width="8.90625" style="199" customWidth="1"/>
    <col min="5" max="5" width="10" style="199" customWidth="1"/>
    <col min="6" max="6" width="9.90625" style="199" bestFit="1" customWidth="1"/>
    <col min="7" max="16384" width="8.90625" style="197"/>
  </cols>
  <sheetData>
    <row r="1" spans="1:6" x14ac:dyDescent="0.3">
      <c r="A1" s="195" t="s">
        <v>298</v>
      </c>
      <c r="B1" s="196" t="s">
        <v>139</v>
      </c>
      <c r="C1" s="196" t="s">
        <v>294</v>
      </c>
      <c r="D1" s="196" t="s">
        <v>141</v>
      </c>
      <c r="E1" s="196" t="s">
        <v>142</v>
      </c>
      <c r="F1" s="196" t="s">
        <v>295</v>
      </c>
    </row>
    <row r="3" spans="1:6" x14ac:dyDescent="0.3">
      <c r="A3" s="198" t="s">
        <v>276</v>
      </c>
    </row>
    <row r="4" spans="1:6" x14ac:dyDescent="0.3">
      <c r="A4" s="200" t="s">
        <v>38</v>
      </c>
      <c r="B4" s="201">
        <f>'O-SVjaar'!B4</f>
        <v>0</v>
      </c>
      <c r="C4" s="201">
        <f>'O-SVjaar'!C4</f>
        <v>0</v>
      </c>
      <c r="D4" s="201">
        <f>'O-SVjaar'!D4</f>
        <v>0</v>
      </c>
      <c r="E4" s="201">
        <f>'O-SVjaar'!E4</f>
        <v>0</v>
      </c>
      <c r="F4" s="201">
        <f>'O-SVjaar'!F4</f>
        <v>0</v>
      </c>
    </row>
    <row r="5" spans="1:6" x14ac:dyDescent="0.3">
      <c r="A5" s="200" t="s">
        <v>169</v>
      </c>
    </row>
    <row r="6" spans="1:6" x14ac:dyDescent="0.3">
      <c r="A6" s="197" t="s">
        <v>132</v>
      </c>
      <c r="B6" s="201">
        <f>'O-SVjaar'!B6</f>
        <v>0</v>
      </c>
      <c r="C6" s="201">
        <f>'O-SVjaar'!C6</f>
        <v>0</v>
      </c>
      <c r="D6" s="201">
        <f>'O-SVjaar'!D6</f>
        <v>0</v>
      </c>
      <c r="E6" s="201">
        <f>'O-SVjaar'!E6</f>
        <v>0</v>
      </c>
      <c r="F6" s="201">
        <f>'O-SVjaar'!F6</f>
        <v>0</v>
      </c>
    </row>
    <row r="7" spans="1:6" x14ac:dyDescent="0.3">
      <c r="A7" s="197" t="s">
        <v>133</v>
      </c>
    </row>
    <row r="8" spans="1:6" x14ac:dyDescent="0.3">
      <c r="A8" s="202" t="s">
        <v>170</v>
      </c>
      <c r="B8" s="203">
        <f>'O-SVjaar'!B8</f>
        <v>0</v>
      </c>
      <c r="C8" s="203">
        <f>'O-SVjaar'!C8</f>
        <v>0</v>
      </c>
      <c r="D8" s="203">
        <f>'O-SVjaar'!D8</f>
        <v>0</v>
      </c>
      <c r="E8" s="203">
        <f>'O-SVjaar'!E8</f>
        <v>0</v>
      </c>
      <c r="F8" s="203">
        <f>'O-SVjaar'!F8</f>
        <v>0</v>
      </c>
    </row>
    <row r="9" spans="1:6" x14ac:dyDescent="0.3">
      <c r="A9" s="202" t="s">
        <v>171</v>
      </c>
      <c r="B9" s="203">
        <f>'O-SVjaar'!B9</f>
        <v>0</v>
      </c>
      <c r="C9" s="203">
        <f>'O-SVjaar'!C9</f>
        <v>0</v>
      </c>
      <c r="D9" s="203">
        <f>'O-SVjaar'!D9</f>
        <v>0</v>
      </c>
      <c r="E9" s="203">
        <f>'O-SVjaar'!E9</f>
        <v>0</v>
      </c>
      <c r="F9" s="203">
        <f>'O-SVjaar'!F9</f>
        <v>0</v>
      </c>
    </row>
    <row r="10" spans="1:6" x14ac:dyDescent="0.3">
      <c r="A10" s="202" t="s">
        <v>172</v>
      </c>
      <c r="B10" s="203">
        <f>'O-SVjaar'!B10</f>
        <v>0</v>
      </c>
      <c r="C10" s="203">
        <f>'O-SVjaar'!C10</f>
        <v>0</v>
      </c>
      <c r="D10" s="203">
        <f>'O-SVjaar'!D10</f>
        <v>0</v>
      </c>
      <c r="E10" s="203">
        <f>'O-SVjaar'!E10</f>
        <v>0</v>
      </c>
      <c r="F10" s="203">
        <f>'O-SVjaar'!F10</f>
        <v>0</v>
      </c>
    </row>
    <row r="11" spans="1:6" x14ac:dyDescent="0.3">
      <c r="A11" s="202" t="s">
        <v>277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</row>
    <row r="12" spans="1:6" x14ac:dyDescent="0.3">
      <c r="A12" s="202" t="s">
        <v>278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</row>
    <row r="13" spans="1:6" x14ac:dyDescent="0.3">
      <c r="A13" s="202" t="s">
        <v>279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</row>
    <row r="14" spans="1:6" x14ac:dyDescent="0.3">
      <c r="A14" s="197" t="s">
        <v>88</v>
      </c>
      <c r="B14" s="201">
        <f>'O-SVjaar'!B11</f>
        <v>0</v>
      </c>
      <c r="C14" s="201">
        <f>'O-SVjaar'!C11</f>
        <v>0</v>
      </c>
      <c r="D14" s="201">
        <f>'O-SVjaar'!D11</f>
        <v>0</v>
      </c>
      <c r="E14" s="201">
        <f>'O-SVjaar'!E11</f>
        <v>0</v>
      </c>
      <c r="F14" s="201">
        <f>'O-SVjaar'!F11</f>
        <v>0</v>
      </c>
    </row>
    <row r="15" spans="1:6" x14ac:dyDescent="0.3">
      <c r="A15" s="200" t="s">
        <v>280</v>
      </c>
    </row>
    <row r="16" spans="1:6" x14ac:dyDescent="0.3">
      <c r="A16" s="197" t="s">
        <v>281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</row>
    <row r="17" spans="1:6" x14ac:dyDescent="0.3">
      <c r="A17" s="197" t="s">
        <v>67</v>
      </c>
      <c r="B17" s="201">
        <f>'O-SVjaar'!B12</f>
        <v>0</v>
      </c>
      <c r="C17" s="201">
        <f>'O-SVjaar'!C12</f>
        <v>0</v>
      </c>
      <c r="D17" s="201">
        <f>'O-SVjaar'!D12</f>
        <v>0</v>
      </c>
      <c r="E17" s="201">
        <f>'O-SVjaar'!E12</f>
        <v>0</v>
      </c>
      <c r="F17" s="201">
        <f>'O-SVjaar'!F12</f>
        <v>0</v>
      </c>
    </row>
    <row r="18" spans="1:6" x14ac:dyDescent="0.3">
      <c r="A18" s="197" t="s">
        <v>173</v>
      </c>
    </row>
    <row r="19" spans="1:6" x14ac:dyDescent="0.3">
      <c r="A19" s="202" t="s">
        <v>74</v>
      </c>
      <c r="B19" s="201">
        <f>'O-SVjaar'!B14</f>
        <v>0</v>
      </c>
      <c r="C19" s="201">
        <f>'O-SVjaar'!C14</f>
        <v>0</v>
      </c>
      <c r="D19" s="201">
        <f>'O-SVjaar'!D14</f>
        <v>0</v>
      </c>
      <c r="E19" s="201">
        <f>'O-SVjaar'!E14</f>
        <v>0</v>
      </c>
      <c r="F19" s="201">
        <f>'O-SVjaar'!F14</f>
        <v>0</v>
      </c>
    </row>
    <row r="20" spans="1:6" x14ac:dyDescent="0.3">
      <c r="A20" s="202" t="s">
        <v>174</v>
      </c>
      <c r="B20" s="201">
        <f>'O-SVjaar'!B15</f>
        <v>0</v>
      </c>
      <c r="C20" s="201">
        <f>'O-SVjaar'!C15</f>
        <v>0</v>
      </c>
      <c r="D20" s="201">
        <f>'O-SVjaar'!D15</f>
        <v>0</v>
      </c>
      <c r="E20" s="201">
        <f>'O-SVjaar'!E15</f>
        <v>0</v>
      </c>
      <c r="F20" s="201">
        <f>'O-SVjaar'!F15</f>
        <v>0</v>
      </c>
    </row>
    <row r="21" spans="1:6" x14ac:dyDescent="0.3">
      <c r="A21" s="197" t="s">
        <v>282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</row>
    <row r="22" spans="1:6" x14ac:dyDescent="0.3">
      <c r="A22" s="197" t="s">
        <v>134</v>
      </c>
      <c r="B22" s="201">
        <f>'O-SVjaar'!B16</f>
        <v>0</v>
      </c>
      <c r="C22" s="201">
        <f>'O-SVjaar'!C16</f>
        <v>0</v>
      </c>
      <c r="D22" s="201">
        <f>'O-SVjaar'!D16</f>
        <v>0</v>
      </c>
      <c r="E22" s="201">
        <f>'O-SVjaar'!E16</f>
        <v>0</v>
      </c>
      <c r="F22" s="201">
        <f>'O-SVjaar'!F16</f>
        <v>0</v>
      </c>
    </row>
    <row r="23" spans="1:6" x14ac:dyDescent="0.3">
      <c r="A23" s="197" t="s">
        <v>283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</row>
    <row r="24" spans="1:6" s="205" customFormat="1" x14ac:dyDescent="0.3">
      <c r="B24" s="206"/>
      <c r="C24" s="206"/>
      <c r="D24" s="206"/>
      <c r="E24" s="206"/>
      <c r="F24" s="206"/>
    </row>
    <row r="25" spans="1:6" s="207" customFormat="1" x14ac:dyDescent="0.3">
      <c r="A25" s="207" t="s">
        <v>296</v>
      </c>
      <c r="B25" s="208">
        <f>B4+B6+SUM(B8:B13)+B14+B16+B17+B19+B20+B21+B22+B23</f>
        <v>0</v>
      </c>
      <c r="C25" s="208">
        <f t="shared" ref="C25:F25" si="0">C4+C6+SUM(C8:C13)+C14+C16+C17+C19+C20+C21+C22+C23</f>
        <v>0</v>
      </c>
      <c r="D25" s="208">
        <f t="shared" si="0"/>
        <v>0</v>
      </c>
      <c r="E25" s="208">
        <f t="shared" si="0"/>
        <v>0</v>
      </c>
      <c r="F25" s="208">
        <f t="shared" si="0"/>
        <v>0</v>
      </c>
    </row>
    <row r="27" spans="1:6" x14ac:dyDescent="0.3">
      <c r="A27" s="198" t="s">
        <v>284</v>
      </c>
    </row>
    <row r="28" spans="1:6" x14ac:dyDescent="0.3">
      <c r="A28" s="200" t="s">
        <v>175</v>
      </c>
    </row>
    <row r="29" spans="1:6" x14ac:dyDescent="0.3">
      <c r="A29" s="197" t="s">
        <v>285</v>
      </c>
      <c r="B29" s="201">
        <f>'O-SVjaar'!B21</f>
        <v>0</v>
      </c>
      <c r="C29" s="201">
        <f>'O-SVjaar'!C21</f>
        <v>0</v>
      </c>
      <c r="D29" s="201">
        <f>'O-SVjaar'!D21</f>
        <v>0</v>
      </c>
      <c r="E29" s="201">
        <f>'O-SVjaar'!E21</f>
        <v>0</v>
      </c>
      <c r="F29" s="201">
        <f>'O-SVjaar'!F21</f>
        <v>0</v>
      </c>
    </row>
    <row r="30" spans="1:6" x14ac:dyDescent="0.3">
      <c r="A30" s="197" t="s">
        <v>286</v>
      </c>
      <c r="B30" s="199">
        <v>0</v>
      </c>
      <c r="C30" s="199">
        <v>0</v>
      </c>
      <c r="D30" s="199">
        <v>0</v>
      </c>
      <c r="E30" s="199">
        <v>0</v>
      </c>
      <c r="F30" s="199">
        <v>0</v>
      </c>
    </row>
    <row r="31" spans="1:6" x14ac:dyDescent="0.3">
      <c r="A31" s="197" t="s">
        <v>287</v>
      </c>
      <c r="B31" s="199">
        <v>0</v>
      </c>
      <c r="C31" s="199">
        <v>0</v>
      </c>
      <c r="D31" s="199">
        <v>0</v>
      </c>
      <c r="E31" s="199">
        <v>0</v>
      </c>
      <c r="F31" s="199">
        <v>0</v>
      </c>
    </row>
    <row r="32" spans="1:6" x14ac:dyDescent="0.3">
      <c r="A32" s="197" t="s">
        <v>250</v>
      </c>
      <c r="B32" s="201">
        <f>'O-SVjaar'!B22</f>
        <v>0</v>
      </c>
      <c r="C32" s="201">
        <f>'O-SVjaar'!C22</f>
        <v>0</v>
      </c>
      <c r="D32" s="201">
        <f>'O-SVjaar'!D22</f>
        <v>0</v>
      </c>
      <c r="E32" s="201">
        <f>'O-SVjaar'!E22</f>
        <v>0</v>
      </c>
      <c r="F32" s="201">
        <f>'O-SVjaar'!F22</f>
        <v>0</v>
      </c>
    </row>
    <row r="33" spans="1:6" x14ac:dyDescent="0.3">
      <c r="A33" s="197" t="s">
        <v>288</v>
      </c>
      <c r="B33" s="199">
        <v>0</v>
      </c>
      <c r="C33" s="199">
        <v>0</v>
      </c>
      <c r="D33" s="199">
        <v>0</v>
      </c>
      <c r="E33" s="199">
        <v>0</v>
      </c>
      <c r="F33" s="199">
        <v>0</v>
      </c>
    </row>
    <row r="34" spans="1:6" x14ac:dyDescent="0.3">
      <c r="A34" s="197" t="s">
        <v>289</v>
      </c>
      <c r="B34" s="199">
        <v>0</v>
      </c>
      <c r="C34" s="199">
        <v>0</v>
      </c>
      <c r="D34" s="199">
        <v>0</v>
      </c>
      <c r="E34" s="199">
        <v>0</v>
      </c>
      <c r="F34" s="199">
        <v>0</v>
      </c>
    </row>
    <row r="35" spans="1:6" x14ac:dyDescent="0.3">
      <c r="A35" s="200" t="s">
        <v>290</v>
      </c>
      <c r="B35" s="199">
        <v>0</v>
      </c>
      <c r="C35" s="199">
        <v>0</v>
      </c>
      <c r="D35" s="199">
        <v>0</v>
      </c>
      <c r="E35" s="199">
        <v>0</v>
      </c>
      <c r="F35" s="199">
        <v>0</v>
      </c>
    </row>
    <row r="36" spans="1:6" x14ac:dyDescent="0.3">
      <c r="A36" s="200" t="s">
        <v>176</v>
      </c>
    </row>
    <row r="37" spans="1:6" x14ac:dyDescent="0.3">
      <c r="A37" s="197" t="s">
        <v>291</v>
      </c>
      <c r="B37" s="201">
        <f>'O-SVjaar'!B24</f>
        <v>0</v>
      </c>
      <c r="C37" s="201">
        <f>'O-SVjaar'!C24</f>
        <v>0</v>
      </c>
      <c r="D37" s="201">
        <f>'O-SVjaar'!D24</f>
        <v>0</v>
      </c>
      <c r="E37" s="201">
        <f>'O-SVjaar'!E24</f>
        <v>0</v>
      </c>
      <c r="F37" s="201">
        <f>'O-SVjaar'!F24</f>
        <v>0</v>
      </c>
    </row>
    <row r="38" spans="1:6" x14ac:dyDescent="0.3">
      <c r="A38" s="197" t="s">
        <v>178</v>
      </c>
    </row>
    <row r="39" spans="1:6" s="227" customFormat="1" x14ac:dyDescent="0.3">
      <c r="A39" s="202" t="s">
        <v>292</v>
      </c>
      <c r="B39" s="203">
        <f>'O-SVjaar'!B26</f>
        <v>0</v>
      </c>
      <c r="C39" s="203">
        <f>'O-SVjaar'!C26</f>
        <v>0</v>
      </c>
      <c r="D39" s="203">
        <f>'O-SVjaar'!D26</f>
        <v>0</v>
      </c>
      <c r="E39" s="203">
        <f>'O-SVjaar'!E26</f>
        <v>0</v>
      </c>
      <c r="F39" s="203">
        <f>'O-SVjaar'!F26</f>
        <v>0</v>
      </c>
    </row>
    <row r="40" spans="1:6" s="227" customFormat="1" x14ac:dyDescent="0.3">
      <c r="A40" s="202" t="s">
        <v>75</v>
      </c>
      <c r="B40" s="203">
        <f>'O-SVjaar'!B27</f>
        <v>0</v>
      </c>
      <c r="C40" s="203">
        <f>'O-SVjaar'!C27</f>
        <v>0</v>
      </c>
      <c r="D40" s="203">
        <f>'O-SVjaar'!D27</f>
        <v>0</v>
      </c>
      <c r="E40" s="203">
        <f>'O-SVjaar'!E27</f>
        <v>0</v>
      </c>
      <c r="F40" s="203">
        <f>'O-SVjaar'!F27</f>
        <v>0</v>
      </c>
    </row>
    <row r="41" spans="1:6" s="227" customFormat="1" x14ac:dyDescent="0.3">
      <c r="A41" s="202" t="s">
        <v>179</v>
      </c>
      <c r="B41" s="203">
        <f>'O-SVjaar'!B28</f>
        <v>0</v>
      </c>
      <c r="C41" s="203">
        <f>'O-SVjaar'!C28</f>
        <v>0</v>
      </c>
      <c r="D41" s="203">
        <f>'O-SVjaar'!D28</f>
        <v>0</v>
      </c>
      <c r="E41" s="203">
        <f>'O-SVjaar'!E28</f>
        <v>0</v>
      </c>
      <c r="F41" s="203">
        <f>'O-SVjaar'!F28</f>
        <v>0</v>
      </c>
    </row>
    <row r="42" spans="1:6" s="227" customFormat="1" x14ac:dyDescent="0.3">
      <c r="A42" s="202" t="s">
        <v>293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</row>
    <row r="43" spans="1:6" x14ac:dyDescent="0.3">
      <c r="A43" s="197" t="s">
        <v>283</v>
      </c>
      <c r="B43" s="199">
        <v>0</v>
      </c>
      <c r="C43" s="199">
        <v>0</v>
      </c>
      <c r="D43" s="199">
        <v>0</v>
      </c>
      <c r="E43" s="199">
        <v>0</v>
      </c>
      <c r="F43" s="199">
        <v>0</v>
      </c>
    </row>
    <row r="45" spans="1:6" s="206" customFormat="1" x14ac:dyDescent="0.3">
      <c r="A45" s="209" t="s">
        <v>181</v>
      </c>
      <c r="B45" s="209">
        <f>'O-SVjaar'!B30</f>
        <v>0</v>
      </c>
      <c r="C45" s="209">
        <f>'O-SVjaar'!C30</f>
        <v>0</v>
      </c>
      <c r="D45" s="209">
        <f>'O-SVjaar'!D30</f>
        <v>0</v>
      </c>
      <c r="E45" s="209">
        <f>'O-SVjaar'!E30</f>
        <v>0</v>
      </c>
      <c r="F45" s="209">
        <f>'O-SVjaar'!F30</f>
        <v>0</v>
      </c>
    </row>
    <row r="46" spans="1:6" s="207" customFormat="1" x14ac:dyDescent="0.3">
      <c r="A46" s="207" t="s">
        <v>297</v>
      </c>
      <c r="B46" s="208">
        <f>B24+B26+SUM(B28:B33)+B34+B36+B37+B39+B40+B41+B42+B43+B45</f>
        <v>0</v>
      </c>
      <c r="C46" s="208">
        <f t="shared" ref="C46:F46" si="1">C24+C26+SUM(C28:C33)+C34+C36+C37+C39+C40+C41+C42+C43+C45</f>
        <v>0</v>
      </c>
      <c r="D46" s="208">
        <f t="shared" si="1"/>
        <v>0</v>
      </c>
      <c r="E46" s="208">
        <f t="shared" si="1"/>
        <v>0</v>
      </c>
      <c r="F46" s="208">
        <f t="shared" si="1"/>
        <v>0</v>
      </c>
    </row>
    <row r="50" spans="1:6" x14ac:dyDescent="0.3">
      <c r="A50" s="195" t="s">
        <v>261</v>
      </c>
      <c r="B50" s="196" t="s">
        <v>139</v>
      </c>
      <c r="C50" s="196" t="s">
        <v>294</v>
      </c>
      <c r="D50" s="196" t="s">
        <v>141</v>
      </c>
      <c r="E50" s="196" t="s">
        <v>142</v>
      </c>
      <c r="F50" s="196" t="s">
        <v>295</v>
      </c>
    </row>
    <row r="51" spans="1:6" x14ac:dyDescent="0.3">
      <c r="A51" s="198"/>
    </row>
    <row r="52" spans="1:6" x14ac:dyDescent="0.3">
      <c r="A52" s="198" t="s">
        <v>262</v>
      </c>
    </row>
    <row r="53" spans="1:6" x14ac:dyDescent="0.3">
      <c r="A53" s="197" t="s">
        <v>57</v>
      </c>
      <c r="B53" s="201">
        <f>'O-SVjaar'!B36</f>
        <v>0</v>
      </c>
      <c r="C53" s="201">
        <f>'O-SVjaar'!C36</f>
        <v>0</v>
      </c>
      <c r="D53" s="201">
        <f>'O-SVjaar'!D36</f>
        <v>0</v>
      </c>
      <c r="E53" s="201">
        <f>'O-SVjaar'!E36</f>
        <v>0</v>
      </c>
      <c r="F53" s="201">
        <f>'O-SVjaar'!F36</f>
        <v>0</v>
      </c>
    </row>
    <row r="54" spans="1:6" x14ac:dyDescent="0.3">
      <c r="A54" s="197" t="s">
        <v>160</v>
      </c>
      <c r="B54" s="201">
        <f>'O-SVjaar'!B39+'O-SVjaar'!B41+'O-SVjaar'!B42+'O-SVjaar'!B43+'O-SVjaar'!B44</f>
        <v>0</v>
      </c>
      <c r="C54" s="201">
        <f>'O-SVjaar'!C39+'O-SVjaar'!C41+'O-SVjaar'!C42+'O-SVjaar'!C43+'O-SVjaar'!C44</f>
        <v>0</v>
      </c>
      <c r="D54" s="201">
        <f>'O-SVjaar'!D39+'O-SVjaar'!D41+'O-SVjaar'!D42+'O-SVjaar'!D43+'O-SVjaar'!D44</f>
        <v>0</v>
      </c>
      <c r="E54" s="201">
        <f>'O-SVjaar'!E39+'O-SVjaar'!E41+'O-SVjaar'!E42+'O-SVjaar'!E43+'O-SVjaar'!E44</f>
        <v>0</v>
      </c>
      <c r="F54" s="201">
        <f>'O-SVjaar'!F39+'O-SVjaar'!F41+'O-SVjaar'!F42+'O-SVjaar'!F43+'O-SVjaar'!F44</f>
        <v>0</v>
      </c>
    </row>
    <row r="55" spans="1:6" x14ac:dyDescent="0.3">
      <c r="A55" s="210" t="s">
        <v>188</v>
      </c>
      <c r="B55" s="201">
        <f>'O-SVjaar'!B45</f>
        <v>0</v>
      </c>
      <c r="C55" s="201">
        <f>'O-SVjaar'!C45</f>
        <v>0</v>
      </c>
      <c r="D55" s="201">
        <f>'O-SVjaar'!D45</f>
        <v>0</v>
      </c>
      <c r="E55" s="201">
        <f>'O-SVjaar'!E45</f>
        <v>0</v>
      </c>
      <c r="F55" s="201">
        <f>'O-SVjaar'!F45</f>
        <v>0</v>
      </c>
    </row>
    <row r="56" spans="1:6" x14ac:dyDescent="0.3">
      <c r="A56" s="210" t="s">
        <v>263</v>
      </c>
      <c r="B56" s="201">
        <f>'O-SVjaar'!B46</f>
        <v>0</v>
      </c>
      <c r="C56" s="201">
        <f>'O-SVjaar'!C46</f>
        <v>0</v>
      </c>
      <c r="D56" s="201">
        <f>'O-SVjaar'!D46</f>
        <v>0</v>
      </c>
      <c r="E56" s="201">
        <f>'O-SVjaar'!E46</f>
        <v>0</v>
      </c>
      <c r="F56" s="201">
        <f>'O-SVjaar'!F46</f>
        <v>0</v>
      </c>
    </row>
    <row r="57" spans="1:6" x14ac:dyDescent="0.3">
      <c r="A57" s="210" t="s">
        <v>264</v>
      </c>
      <c r="B57" s="199">
        <v>0</v>
      </c>
      <c r="C57" s="199">
        <v>0</v>
      </c>
      <c r="D57" s="199">
        <v>0</v>
      </c>
      <c r="E57" s="199">
        <v>0</v>
      </c>
      <c r="F57" s="199">
        <v>0</v>
      </c>
    </row>
    <row r="58" spans="1:6" x14ac:dyDescent="0.3">
      <c r="A58" s="210" t="s">
        <v>265</v>
      </c>
      <c r="B58" s="199">
        <v>0</v>
      </c>
      <c r="C58" s="199">
        <v>0</v>
      </c>
      <c r="D58" s="199">
        <v>0</v>
      </c>
      <c r="E58" s="199">
        <v>0</v>
      </c>
      <c r="F58" s="199">
        <v>0</v>
      </c>
    </row>
    <row r="59" spans="1:6" x14ac:dyDescent="0.3">
      <c r="A59" s="210" t="s">
        <v>186</v>
      </c>
      <c r="B59" s="201">
        <f>'O-SVjaar'!B47</f>
        <v>0</v>
      </c>
      <c r="C59" s="201">
        <f>'O-SVjaar'!C47</f>
        <v>0</v>
      </c>
      <c r="D59" s="201">
        <f>'O-SVjaar'!D47</f>
        <v>0</v>
      </c>
      <c r="E59" s="201">
        <f>'O-SVjaar'!E47</f>
        <v>0</v>
      </c>
      <c r="F59" s="201">
        <f>'O-SVjaar'!F47</f>
        <v>0</v>
      </c>
    </row>
    <row r="60" spans="1:6" x14ac:dyDescent="0.3">
      <c r="A60" s="210" t="s">
        <v>266</v>
      </c>
      <c r="B60" s="199">
        <v>0</v>
      </c>
      <c r="C60" s="199">
        <v>0</v>
      </c>
      <c r="D60" s="199">
        <v>0</v>
      </c>
      <c r="E60" s="199">
        <v>0</v>
      </c>
      <c r="F60" s="199">
        <v>0</v>
      </c>
    </row>
    <row r="61" spans="1:6" x14ac:dyDescent="0.3">
      <c r="A61" s="210" t="s">
        <v>267</v>
      </c>
      <c r="B61" s="199">
        <v>0</v>
      </c>
      <c r="C61" s="199">
        <v>0</v>
      </c>
      <c r="D61" s="199">
        <v>0</v>
      </c>
      <c r="E61" s="199">
        <v>0</v>
      </c>
      <c r="F61" s="199">
        <v>0</v>
      </c>
    </row>
    <row r="62" spans="1:6" s="214" customFormat="1" x14ac:dyDescent="0.3">
      <c r="A62" s="211" t="s">
        <v>166</v>
      </c>
      <c r="B62" s="213">
        <f>B53-SUM(B54:B61)</f>
        <v>0</v>
      </c>
      <c r="C62" s="213">
        <f t="shared" ref="C62:F62" si="2">C53-SUM(C54:C61)</f>
        <v>0</v>
      </c>
      <c r="D62" s="213">
        <f t="shared" si="2"/>
        <v>0</v>
      </c>
      <c r="E62" s="213">
        <f t="shared" si="2"/>
        <v>0</v>
      </c>
      <c r="F62" s="213">
        <f t="shared" si="2"/>
        <v>0</v>
      </c>
    </row>
    <row r="63" spans="1:6" x14ac:dyDescent="0.3">
      <c r="A63" s="211"/>
    </row>
    <row r="64" spans="1:6" x14ac:dyDescent="0.3">
      <c r="A64" s="198" t="s">
        <v>167</v>
      </c>
      <c r="B64" s="201">
        <f>'O-SVjaar'!B51</f>
        <v>0</v>
      </c>
      <c r="C64" s="201">
        <f>'O-SVjaar'!C51</f>
        <v>0</v>
      </c>
      <c r="D64" s="201">
        <f>'O-SVjaar'!D51</f>
        <v>0</v>
      </c>
      <c r="E64" s="201">
        <f>'O-SVjaar'!E51</f>
        <v>0</v>
      </c>
      <c r="F64" s="201">
        <f>'O-SVjaar'!F51</f>
        <v>0</v>
      </c>
    </row>
    <row r="65" spans="1:6" x14ac:dyDescent="0.3">
      <c r="A65" s="198" t="s">
        <v>122</v>
      </c>
      <c r="B65" s="201">
        <f>'O-SVjaar'!B52</f>
        <v>0</v>
      </c>
      <c r="C65" s="201">
        <f>'O-SVjaar'!C52</f>
        <v>0</v>
      </c>
      <c r="D65" s="201">
        <f>'O-SVjaar'!D52</f>
        <v>0</v>
      </c>
      <c r="E65" s="201">
        <f>'O-SVjaar'!E52</f>
        <v>0</v>
      </c>
      <c r="F65" s="201">
        <f>'O-SVjaar'!F52</f>
        <v>0</v>
      </c>
    </row>
    <row r="66" spans="1:6" x14ac:dyDescent="0.3">
      <c r="A66" s="198"/>
    </row>
    <row r="67" spans="1:6" x14ac:dyDescent="0.3">
      <c r="A67" s="198" t="s">
        <v>268</v>
      </c>
      <c r="B67" s="213">
        <f>B62+B64+B65</f>
        <v>0</v>
      </c>
      <c r="C67" s="213">
        <f t="shared" ref="C67:F67" si="3">C62+C64+C65</f>
        <v>0</v>
      </c>
      <c r="D67" s="213">
        <f t="shared" si="3"/>
        <v>0</v>
      </c>
      <c r="E67" s="213">
        <f t="shared" si="3"/>
        <v>0</v>
      </c>
      <c r="F67" s="213">
        <f t="shared" si="3"/>
        <v>0</v>
      </c>
    </row>
    <row r="68" spans="1:6" x14ac:dyDescent="0.3">
      <c r="A68" s="198"/>
    </row>
    <row r="69" spans="1:6" x14ac:dyDescent="0.3">
      <c r="A69" s="215" t="s">
        <v>269</v>
      </c>
      <c r="B69" s="199">
        <v>0</v>
      </c>
      <c r="C69" s="199">
        <v>0</v>
      </c>
      <c r="D69" s="199">
        <v>0</v>
      </c>
      <c r="E69" s="199">
        <v>0</v>
      </c>
      <c r="F69" s="199">
        <v>0</v>
      </c>
    </row>
    <row r="70" spans="1:6" x14ac:dyDescent="0.3">
      <c r="A70" s="215" t="s">
        <v>270</v>
      </c>
      <c r="B70" s="199">
        <v>0</v>
      </c>
      <c r="C70" s="199">
        <v>0</v>
      </c>
      <c r="D70" s="199">
        <v>0</v>
      </c>
      <c r="E70" s="199">
        <v>0</v>
      </c>
      <c r="F70" s="199">
        <v>0</v>
      </c>
    </row>
    <row r="72" spans="1:6" x14ac:dyDescent="0.3">
      <c r="A72" s="198" t="s">
        <v>271</v>
      </c>
      <c r="B72" s="201">
        <f>'O-SVjaar'!B55</f>
        <v>0</v>
      </c>
      <c r="C72" s="201">
        <f>'O-SVjaar'!C55</f>
        <v>0</v>
      </c>
      <c r="D72" s="201">
        <f>'O-SVjaar'!D55</f>
        <v>0</v>
      </c>
      <c r="E72" s="201">
        <f>'O-SVjaar'!E55</f>
        <v>0</v>
      </c>
      <c r="F72" s="201">
        <f>'O-SVjaar'!F55</f>
        <v>0</v>
      </c>
    </row>
    <row r="74" spans="1:6" x14ac:dyDescent="0.3">
      <c r="A74" s="198" t="s">
        <v>272</v>
      </c>
      <c r="B74" s="213">
        <f>B67-B72</f>
        <v>0</v>
      </c>
      <c r="C74" s="213">
        <f t="shared" ref="C74:F74" si="4">C67-C72</f>
        <v>0</v>
      </c>
      <c r="D74" s="213">
        <f t="shared" si="4"/>
        <v>0</v>
      </c>
      <c r="E74" s="213">
        <f t="shared" si="4"/>
        <v>0</v>
      </c>
      <c r="F74" s="213">
        <f t="shared" si="4"/>
        <v>0</v>
      </c>
    </row>
    <row r="75" spans="1:6" x14ac:dyDescent="0.3">
      <c r="A75" s="198"/>
    </row>
    <row r="76" spans="1:6" x14ac:dyDescent="0.3">
      <c r="A76" s="215" t="s">
        <v>273</v>
      </c>
      <c r="B76" s="199">
        <v>0</v>
      </c>
      <c r="C76" s="199">
        <v>0</v>
      </c>
      <c r="D76" s="199">
        <v>0</v>
      </c>
      <c r="E76" s="199">
        <v>0</v>
      </c>
      <c r="F76" s="199">
        <v>0</v>
      </c>
    </row>
    <row r="77" spans="1:6" x14ac:dyDescent="0.3">
      <c r="A77" s="215" t="s">
        <v>274</v>
      </c>
      <c r="B77" s="199">
        <v>0</v>
      </c>
      <c r="C77" s="199">
        <v>0</v>
      </c>
      <c r="D77" s="199">
        <v>0</v>
      </c>
      <c r="E77" s="199">
        <v>0</v>
      </c>
      <c r="F77" s="199">
        <v>0</v>
      </c>
    </row>
    <row r="78" spans="1:6" s="205" customFormat="1" x14ac:dyDescent="0.3">
      <c r="A78" s="212"/>
      <c r="B78" s="206"/>
      <c r="C78" s="206"/>
      <c r="D78" s="206"/>
      <c r="E78" s="206"/>
      <c r="F78" s="206"/>
    </row>
    <row r="79" spans="1:6" s="205" customFormat="1" x14ac:dyDescent="0.3">
      <c r="A79" s="212" t="s">
        <v>275</v>
      </c>
      <c r="B79" s="208">
        <f>B74</f>
        <v>0</v>
      </c>
      <c r="C79" s="208">
        <f t="shared" ref="C79:F79" si="5">C74</f>
        <v>0</v>
      </c>
      <c r="D79" s="208">
        <f t="shared" si="5"/>
        <v>0</v>
      </c>
      <c r="E79" s="208">
        <f t="shared" si="5"/>
        <v>0</v>
      </c>
      <c r="F79" s="208">
        <f t="shared" si="5"/>
        <v>0</v>
      </c>
    </row>
    <row r="81" spans="1:6" x14ac:dyDescent="0.3">
      <c r="A81" s="195" t="s">
        <v>245</v>
      </c>
      <c r="B81" s="196" t="s">
        <v>139</v>
      </c>
      <c r="C81" s="196" t="s">
        <v>294</v>
      </c>
      <c r="D81" s="196" t="s">
        <v>141</v>
      </c>
      <c r="E81" s="196" t="s">
        <v>142</v>
      </c>
      <c r="F81" s="196" t="s">
        <v>295</v>
      </c>
    </row>
    <row r="83" spans="1:6" x14ac:dyDescent="0.3">
      <c r="A83" s="198" t="str">
        <f>'O-SVjaar'!A59</f>
        <v>Bedrijfsresultaat voor belastingen</v>
      </c>
      <c r="B83" s="201">
        <f>'O-SVjaar'!B59</f>
        <v>0</v>
      </c>
      <c r="C83" s="201">
        <f>'O-SVjaar'!C59</f>
        <v>0</v>
      </c>
      <c r="D83" s="201">
        <f>'O-SVjaar'!D59</f>
        <v>0</v>
      </c>
      <c r="E83" s="201">
        <f>'O-SVjaar'!E59</f>
        <v>0</v>
      </c>
      <c r="F83" s="201">
        <f>'O-SVjaar'!F59</f>
        <v>0</v>
      </c>
    </row>
    <row r="84" spans="1:6" x14ac:dyDescent="0.3">
      <c r="A84" s="215" t="str">
        <f>'O-SVjaar'!A60</f>
        <v>+ Afschrijvingen</v>
      </c>
      <c r="B84" s="201" cm="1">
        <f t="array" ref="B84:F84">'O-SVjaar'!B60:F60</f>
        <v>0</v>
      </c>
      <c r="C84" s="201">
        <v>0</v>
      </c>
      <c r="D84" s="201">
        <v>0</v>
      </c>
      <c r="E84" s="201">
        <v>0</v>
      </c>
      <c r="F84" s="201">
        <v>0</v>
      </c>
    </row>
    <row r="85" spans="1:6" x14ac:dyDescent="0.3">
      <c r="A85" s="215" t="str">
        <f>'O-SVjaar'!A61</f>
        <v>-Investeringen</v>
      </c>
      <c r="B85" s="201">
        <f>'O-SVjaar'!B61</f>
        <v>0</v>
      </c>
      <c r="C85" s="201">
        <f>'O-SVjaar'!C61</f>
        <v>0</v>
      </c>
      <c r="D85" s="201">
        <f>'O-SVjaar'!D61</f>
        <v>0</v>
      </c>
      <c r="E85" s="201">
        <f>'O-SVjaar'!E61</f>
        <v>0</v>
      </c>
      <c r="F85" s="201">
        <f>'O-SVjaar'!F61</f>
        <v>0</v>
      </c>
    </row>
    <row r="86" spans="1:6" x14ac:dyDescent="0.3">
      <c r="A86" s="215" t="str">
        <f>'O-SVjaar'!A62</f>
        <v>- Wijzigingen in NBK-behoefte</v>
      </c>
      <c r="B86" s="201">
        <f>'O-SVjaar'!B62</f>
        <v>0</v>
      </c>
      <c r="C86" s="201">
        <f>'O-SVjaar'!C62</f>
        <v>0</v>
      </c>
      <c r="D86" s="201">
        <f>'O-SVjaar'!D62</f>
        <v>0</v>
      </c>
      <c r="E86" s="201">
        <f>'O-SVjaar'!E62</f>
        <v>0</v>
      </c>
      <c r="F86" s="201">
        <f>'O-SVjaar'!F62</f>
        <v>0</v>
      </c>
    </row>
    <row r="87" spans="1:6" x14ac:dyDescent="0.3">
      <c r="A87" s="215" t="str">
        <f>'O-SVjaar'!A63</f>
        <v>+ Correctie voor BTW</v>
      </c>
    </row>
    <row r="88" spans="1:6" s="227" customFormat="1" x14ac:dyDescent="0.3">
      <c r="A88" s="202" t="str">
        <f>'O-SVjaar'!A64</f>
        <v>BTW op omzet</v>
      </c>
      <c r="B88" s="203">
        <f>'O-SVjaar'!B64</f>
        <v>0</v>
      </c>
      <c r="C88" s="203">
        <f>'O-SVjaar'!C64</f>
        <v>0</v>
      </c>
      <c r="D88" s="203">
        <f>'O-SVjaar'!D64</f>
        <v>0</v>
      </c>
      <c r="E88" s="203">
        <f>'O-SVjaar'!E64</f>
        <v>0</v>
      </c>
      <c r="F88" s="203">
        <f>'O-SVjaar'!F64</f>
        <v>0</v>
      </c>
    </row>
    <row r="89" spans="1:6" s="227" customFormat="1" x14ac:dyDescent="0.3">
      <c r="A89" s="202" t="str">
        <f>'O-SVjaar'!A65</f>
        <v>BTW op kosten</v>
      </c>
      <c r="B89" s="203">
        <f>'O-SVjaar'!B65</f>
        <v>0</v>
      </c>
      <c r="C89" s="203">
        <f>'O-SVjaar'!C65</f>
        <v>0</v>
      </c>
      <c r="D89" s="203">
        <f>'O-SVjaar'!D65</f>
        <v>0</v>
      </c>
      <c r="E89" s="203">
        <f>'O-SVjaar'!E65</f>
        <v>0</v>
      </c>
      <c r="F89" s="203">
        <f>'O-SVjaar'!F65</f>
        <v>0</v>
      </c>
    </row>
    <row r="90" spans="1:6" s="227" customFormat="1" x14ac:dyDescent="0.3">
      <c r="A90" s="202" t="str">
        <f>'O-SVjaar'!A66</f>
        <v>BTW op investeringen</v>
      </c>
      <c r="B90" s="203">
        <f>'O-SVjaar'!B66</f>
        <v>0</v>
      </c>
      <c r="C90" s="203">
        <f>'O-SVjaar'!C66</f>
        <v>0</v>
      </c>
      <c r="D90" s="203">
        <f>'O-SVjaar'!D66</f>
        <v>0</v>
      </c>
      <c r="E90" s="203">
        <f>'O-SVjaar'!E66</f>
        <v>0</v>
      </c>
      <c r="F90" s="203">
        <f>'O-SVjaar'!F66</f>
        <v>0</v>
      </c>
    </row>
    <row r="91" spans="1:6" s="227" customFormat="1" x14ac:dyDescent="0.3">
      <c r="A91" s="202" t="str">
        <f>'O-SVjaar'!A67</f>
        <v>Inkomende (uitgaande) betaling saldo BTW</v>
      </c>
      <c r="B91" s="203">
        <f>'O-SVjaar'!B67</f>
        <v>0</v>
      </c>
      <c r="C91" s="203">
        <f>'O-SVjaar'!C67</f>
        <v>0</v>
      </c>
      <c r="D91" s="203">
        <f>'O-SVjaar'!D67</f>
        <v>0</v>
      </c>
      <c r="E91" s="203">
        <f>'O-SVjaar'!E67</f>
        <v>0</v>
      </c>
      <c r="F91" s="203">
        <f>'O-SVjaar'!F67</f>
        <v>0</v>
      </c>
    </row>
    <row r="92" spans="1:6" s="205" customFormat="1" x14ac:dyDescent="0.3">
      <c r="A92" s="212"/>
      <c r="B92" s="206"/>
      <c r="C92" s="206"/>
      <c r="D92" s="206"/>
      <c r="E92" s="206"/>
      <c r="F92" s="206"/>
    </row>
    <row r="93" spans="1:6" s="205" customFormat="1" x14ac:dyDescent="0.3">
      <c r="A93" s="212" t="str">
        <f>'O-SVjaar'!A69</f>
        <v>Operationele kasstroom voor belastingen</v>
      </c>
      <c r="B93" s="208">
        <f>SUM(B83:B91)</f>
        <v>0</v>
      </c>
      <c r="C93" s="208">
        <f t="shared" ref="C93:F93" si="6">SUM(C83:C91)</f>
        <v>0</v>
      </c>
      <c r="D93" s="208">
        <f t="shared" si="6"/>
        <v>0</v>
      </c>
      <c r="E93" s="208">
        <f t="shared" si="6"/>
        <v>0</v>
      </c>
      <c r="F93" s="208">
        <f t="shared" si="6"/>
        <v>0</v>
      </c>
    </row>
    <row r="94" spans="1:6" x14ac:dyDescent="0.3">
      <c r="A94" s="198"/>
    </row>
    <row r="95" spans="1:6" x14ac:dyDescent="0.3">
      <c r="A95" s="215" t="str">
        <f>'O-SVjaar'!A70</f>
        <v>+ Opgehaald kapitaal</v>
      </c>
      <c r="B95" s="201">
        <f>'O-SVjaar'!B70</f>
        <v>0</v>
      </c>
      <c r="C95" s="201">
        <f>'O-SVjaar'!C70</f>
        <v>0</v>
      </c>
      <c r="D95" s="201">
        <f>'O-SVjaar'!D70</f>
        <v>0</v>
      </c>
      <c r="E95" s="201">
        <f>'O-SVjaar'!E70</f>
        <v>0</v>
      </c>
      <c r="F95" s="201">
        <f>'O-SVjaar'!F70</f>
        <v>0</v>
      </c>
    </row>
    <row r="96" spans="1:6" x14ac:dyDescent="0.3">
      <c r="A96" s="215" t="str">
        <f>'O-SVjaar'!A71</f>
        <v>+ Lening</v>
      </c>
      <c r="B96" s="201">
        <f>'O-SVjaar'!B71</f>
        <v>0</v>
      </c>
      <c r="C96" s="201">
        <f>'O-SVjaar'!C71</f>
        <v>0</v>
      </c>
      <c r="D96" s="201">
        <f>'O-SVjaar'!D71</f>
        <v>0</v>
      </c>
      <c r="E96" s="201">
        <f>'O-SVjaar'!E71</f>
        <v>0</v>
      </c>
      <c r="F96" s="201">
        <f>'O-SVjaar'!F71</f>
        <v>0</v>
      </c>
    </row>
    <row r="97" spans="1:6" x14ac:dyDescent="0.3">
      <c r="A97" s="215" t="str">
        <f>'O-SVjaar'!A72</f>
        <v>-Interesten lening</v>
      </c>
      <c r="B97" s="201">
        <f>'O-SVjaar'!B72</f>
        <v>0</v>
      </c>
      <c r="C97" s="201">
        <f>'O-SVjaar'!C72</f>
        <v>0</v>
      </c>
      <c r="D97" s="201">
        <f>'O-SVjaar'!D72</f>
        <v>0</v>
      </c>
      <c r="E97" s="201">
        <f>'O-SVjaar'!E72</f>
        <v>0</v>
      </c>
      <c r="F97" s="201">
        <f>'O-SVjaar'!F72</f>
        <v>0</v>
      </c>
    </row>
    <row r="98" spans="1:6" x14ac:dyDescent="0.3">
      <c r="A98" s="215" t="str">
        <f>'O-SVjaar'!A73</f>
        <v>-Terugbetaling lening</v>
      </c>
      <c r="B98" s="201">
        <f>'O-SVjaar'!B73</f>
        <v>0</v>
      </c>
      <c r="C98" s="201">
        <f>'O-SVjaar'!C73</f>
        <v>0</v>
      </c>
      <c r="D98" s="201">
        <f>'O-SVjaar'!D73</f>
        <v>0</v>
      </c>
      <c r="E98" s="201">
        <f>'O-SVjaar'!E73</f>
        <v>0</v>
      </c>
      <c r="F98" s="201">
        <f>'O-SVjaar'!F73</f>
        <v>0</v>
      </c>
    </row>
    <row r="99" spans="1:6" x14ac:dyDescent="0.3">
      <c r="A99" s="215" t="str">
        <f>'O-SVjaar'!A74</f>
        <v>+Financiële opbrengsten</v>
      </c>
      <c r="B99" s="201">
        <f>'O-SVjaar'!B74</f>
        <v>0</v>
      </c>
      <c r="C99" s="201">
        <f>'O-SVjaar'!C74</f>
        <v>0</v>
      </c>
      <c r="D99" s="201">
        <f>'O-SVjaar'!D74</f>
        <v>0</v>
      </c>
      <c r="E99" s="201">
        <f>'O-SVjaar'!E74</f>
        <v>0</v>
      </c>
      <c r="F99" s="201">
        <f>'O-SVjaar'!F74</f>
        <v>0</v>
      </c>
    </row>
    <row r="100" spans="1:6" s="205" customFormat="1" x14ac:dyDescent="0.3">
      <c r="A100" s="212"/>
      <c r="B100" s="206"/>
      <c r="C100" s="206"/>
      <c r="D100" s="206"/>
      <c r="E100" s="206"/>
      <c r="F100" s="206"/>
    </row>
    <row r="101" spans="1:6" s="219" customFormat="1" x14ac:dyDescent="0.3">
      <c r="A101" s="217" t="str">
        <f>'O-SVjaar'!A75</f>
        <v>Financiële kasstroom</v>
      </c>
      <c r="B101" s="218">
        <f>SUM(B95:B99)</f>
        <v>0</v>
      </c>
      <c r="C101" s="218">
        <f t="shared" ref="C101:F101" si="7">SUM(C95:C99)</f>
        <v>0</v>
      </c>
      <c r="D101" s="218">
        <f t="shared" si="7"/>
        <v>0</v>
      </c>
      <c r="E101" s="218">
        <f t="shared" si="7"/>
        <v>0</v>
      </c>
      <c r="F101" s="218">
        <f t="shared" si="7"/>
        <v>0</v>
      </c>
    </row>
    <row r="102" spans="1:6" x14ac:dyDescent="0.3">
      <c r="A102" s="215" t="str">
        <f>'O-SVjaar'!A76</f>
        <v>-Belastingen</v>
      </c>
      <c r="B102" s="201">
        <f>'O-SVjaar'!B76</f>
        <v>0</v>
      </c>
      <c r="C102" s="201">
        <f>'O-SVjaar'!C76</f>
        <v>0</v>
      </c>
      <c r="D102" s="201">
        <f>'O-SVjaar'!D76</f>
        <v>0</v>
      </c>
      <c r="E102" s="201">
        <f>'O-SVjaar'!E76</f>
        <v>0</v>
      </c>
      <c r="F102" s="201">
        <f>'O-SVjaar'!F76</f>
        <v>0</v>
      </c>
    </row>
    <row r="103" spans="1:6" s="205" customFormat="1" x14ac:dyDescent="0.3">
      <c r="A103" s="212"/>
      <c r="B103" s="206"/>
      <c r="C103" s="206"/>
      <c r="D103" s="206"/>
      <c r="E103" s="206"/>
      <c r="F103" s="206"/>
    </row>
    <row r="104" spans="1:6" s="205" customFormat="1" x14ac:dyDescent="0.3">
      <c r="A104" s="212" t="str">
        <f>'O-SVjaar'!A77</f>
        <v>Totale kasstroom</v>
      </c>
      <c r="B104" s="216">
        <f>B93+B101-B102</f>
        <v>0</v>
      </c>
      <c r="C104" s="216">
        <f t="shared" ref="C104:F104" si="8">C93+C101-C102</f>
        <v>0</v>
      </c>
      <c r="D104" s="216">
        <f t="shared" si="8"/>
        <v>0</v>
      </c>
      <c r="E104" s="216">
        <f t="shared" si="8"/>
        <v>0</v>
      </c>
      <c r="F104" s="216">
        <f t="shared" si="8"/>
        <v>0</v>
      </c>
    </row>
    <row r="105" spans="1:6" x14ac:dyDescent="0.3">
      <c r="A105" s="198" t="str">
        <f>'O-SVjaar'!A78</f>
        <v>Kaspositie</v>
      </c>
      <c r="B105" s="201">
        <f>B104</f>
        <v>0</v>
      </c>
      <c r="C105" s="201">
        <f>B105+C104</f>
        <v>0</v>
      </c>
      <c r="D105" s="201">
        <f t="shared" ref="D105:F105" si="9">C105+D104</f>
        <v>0</v>
      </c>
      <c r="E105" s="201">
        <f t="shared" si="9"/>
        <v>0</v>
      </c>
      <c r="F105" s="201">
        <f t="shared" si="9"/>
        <v>0</v>
      </c>
    </row>
    <row r="108" spans="1:6" x14ac:dyDescent="0.3">
      <c r="A108" s="202"/>
    </row>
    <row r="109" spans="1:6" x14ac:dyDescent="0.3">
      <c r="A109" s="202"/>
    </row>
    <row r="117" spans="1:1" x14ac:dyDescent="0.3">
      <c r="A117" s="198"/>
    </row>
    <row r="118" spans="1:1" x14ac:dyDescent="0.3">
      <c r="A118" s="200"/>
    </row>
    <row r="127" spans="1:1" x14ac:dyDescent="0.3">
      <c r="A127" s="200"/>
    </row>
    <row r="130" spans="1:1" x14ac:dyDescent="0.3">
      <c r="A130" s="200"/>
    </row>
    <row r="133" spans="1:1" x14ac:dyDescent="0.3">
      <c r="A133" s="202"/>
    </row>
    <row r="134" spans="1:1" x14ac:dyDescent="0.3">
      <c r="A134" s="202"/>
    </row>
    <row r="135" spans="1:1" x14ac:dyDescent="0.3">
      <c r="A135" s="202"/>
    </row>
    <row r="136" spans="1:1" x14ac:dyDescent="0.3">
      <c r="A136" s="20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I-Assumpties</vt:lpstr>
      <vt:lpstr>I-Andere</vt:lpstr>
      <vt:lpstr>I-Invest</vt:lpstr>
      <vt:lpstr>I-NBKB&amp;BTW</vt:lpstr>
      <vt:lpstr>I-Finan</vt:lpstr>
      <vt:lpstr>O-Result</vt:lpstr>
      <vt:lpstr>O-ResultG</vt:lpstr>
      <vt:lpstr>O-ResultcumG</vt:lpstr>
      <vt:lpstr>O-Kas</vt:lpstr>
      <vt:lpstr>O-KasG</vt:lpstr>
      <vt:lpstr>O-KascumG</vt:lpstr>
      <vt:lpstr>O-Balans</vt:lpstr>
      <vt:lpstr>O-SVjaar</vt:lpstr>
      <vt:lpstr>O-SVjaarcompleet</vt:lpstr>
      <vt:lpstr>'I-Assumpties'!Print_Area</vt:lpstr>
      <vt:lpstr>'I-Finan'!Print_Area</vt:lpstr>
      <vt:lpstr>'I-Invest'!Print_Area</vt:lpstr>
      <vt:lpstr>'I-NBKB&amp;BTW'!Print_Area</vt:lpstr>
      <vt:lpstr>'O-Balans'!Print_Area</vt:lpstr>
      <vt:lpstr>'O-Kas'!Print_Area</vt:lpstr>
      <vt:lpstr>'O-Result'!Print_Area</vt:lpstr>
      <vt:lpstr>'O-SVjaar'!Print_Area</vt:lpstr>
      <vt:lpstr>'I-Assumpties'!Print_Titles</vt:lpstr>
      <vt:lpstr>'I-Invest'!Print_Titles</vt:lpstr>
      <vt:lpstr>'I-NBKB&amp;BTW'!Print_Titles</vt:lpstr>
      <vt:lpstr>'O-Balans'!Print_Titles</vt:lpstr>
      <vt:lpstr>'O-Kas'!Print_Titles</vt:lpstr>
      <vt:lpstr>'O-Result'!Print_Titles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Mirjam Knockaert</cp:lastModifiedBy>
  <cp:lastPrinted>2024-12-04T13:25:29Z</cp:lastPrinted>
  <dcterms:created xsi:type="dcterms:W3CDTF">1996-10-21T11:03:58Z</dcterms:created>
  <dcterms:modified xsi:type="dcterms:W3CDTF">2025-02-06T09:08:37Z</dcterms:modified>
</cp:coreProperties>
</file>